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20-2 Fevereiro\"/>
    </mc:Choice>
  </mc:AlternateContent>
  <xr:revisionPtr revIDLastSave="0" documentId="13_ncr:1_{CE7240A9-60BB-467F-943A-2A043CFBDFAD}" xr6:coauthVersionLast="36" xr6:coauthVersionMax="36" xr10:uidLastSave="{00000000-0000-0000-0000-000000000000}"/>
  <bookViews>
    <workbookView xWindow="1170" yWindow="-195" windowWidth="11865" windowHeight="11640" tabRatio="873" xr2:uid="{00000000-000D-0000-FFFF-FFFF00000000}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0" i="12" l="1"/>
  <c r="P11" i="12"/>
  <c r="P12" i="12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P35" i="12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P50" i="12" s="1"/>
  <c r="P51" i="12" s="1"/>
  <c r="P52" i="12" s="1"/>
  <c r="P53" i="12" s="1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P62" i="12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P78" i="12" s="1"/>
  <c r="P79" i="12" s="1"/>
  <c r="P80" i="12" s="1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P87" i="12"/>
  <c r="P88" i="12" s="1"/>
  <c r="P89" i="12" s="1"/>
  <c r="P90" i="12" s="1"/>
  <c r="P91" i="12" s="1"/>
  <c r="P92" i="12" s="1"/>
  <c r="P93" i="12" s="1"/>
  <c r="P94" i="12" s="1"/>
  <c r="P95" i="12" s="1"/>
  <c r="P96" i="12" s="1"/>
  <c r="P97" i="12" s="1"/>
  <c r="P98" i="12" s="1"/>
  <c r="P99" i="12" s="1"/>
  <c r="P100" i="12" s="1"/>
  <c r="P101" i="12" s="1"/>
  <c r="P102" i="12" s="1"/>
  <c r="P103" i="12" s="1"/>
  <c r="P104" i="12" s="1"/>
  <c r="P105" i="12" s="1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B137" i="9"/>
  <c r="C137" i="9"/>
  <c r="D137" i="9"/>
  <c r="E137" i="9"/>
  <c r="F137" i="9"/>
  <c r="G137" i="9"/>
  <c r="V138" i="9" s="1"/>
  <c r="H137" i="9"/>
  <c r="I137" i="9"/>
  <c r="J137" i="9"/>
  <c r="K137" i="9"/>
  <c r="L137" i="9"/>
  <c r="M137" i="9"/>
  <c r="AB138" i="9" s="1"/>
  <c r="N137" i="9"/>
  <c r="B138" i="9"/>
  <c r="C138" i="9"/>
  <c r="D138" i="9"/>
  <c r="E138" i="9"/>
  <c r="F138" i="9"/>
  <c r="U139" i="9" s="1"/>
  <c r="G138" i="9"/>
  <c r="H138" i="9"/>
  <c r="I138" i="9"/>
  <c r="J138" i="9"/>
  <c r="K138" i="9"/>
  <c r="L138" i="9"/>
  <c r="AA138" i="9" s="1"/>
  <c r="M138" i="9"/>
  <c r="N138" i="9"/>
  <c r="B139" i="9"/>
  <c r="C139" i="9"/>
  <c r="D139" i="9"/>
  <c r="E139" i="9"/>
  <c r="T139" i="9" s="1"/>
  <c r="F139" i="9"/>
  <c r="G139" i="9"/>
  <c r="H139" i="9"/>
  <c r="I139" i="9"/>
  <c r="J139" i="9"/>
  <c r="K139" i="9"/>
  <c r="L139" i="9"/>
  <c r="AA139" i="9" s="1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145" i="9"/>
  <c r="C145" i="9"/>
  <c r="D145" i="9"/>
  <c r="E145" i="9"/>
  <c r="F145" i="9"/>
  <c r="G145" i="9"/>
  <c r="H145" i="9"/>
  <c r="I145" i="9"/>
  <c r="J145" i="9"/>
  <c r="K145" i="9"/>
  <c r="L145" i="9"/>
  <c r="M145" i="9"/>
  <c r="N145" i="9"/>
  <c r="B146" i="9"/>
  <c r="C146" i="9"/>
  <c r="D146" i="9"/>
  <c r="E146" i="9"/>
  <c r="F146" i="9"/>
  <c r="G146" i="9"/>
  <c r="H146" i="9"/>
  <c r="I146" i="9"/>
  <c r="J146" i="9"/>
  <c r="K146" i="9"/>
  <c r="L146" i="9"/>
  <c r="M146" i="9"/>
  <c r="N146" i="9"/>
  <c r="B147" i="9"/>
  <c r="C147" i="9"/>
  <c r="D147" i="9"/>
  <c r="E147" i="9"/>
  <c r="F147" i="9"/>
  <c r="G147" i="9"/>
  <c r="H147" i="9"/>
  <c r="I147" i="9"/>
  <c r="J147" i="9"/>
  <c r="K147" i="9"/>
  <c r="L147" i="9"/>
  <c r="M147" i="9"/>
  <c r="N147" i="9"/>
  <c r="B148" i="9"/>
  <c r="C148" i="9"/>
  <c r="D148" i="9"/>
  <c r="E148" i="9"/>
  <c r="F148" i="9"/>
  <c r="G148" i="9"/>
  <c r="H148" i="9"/>
  <c r="I148" i="9"/>
  <c r="J148" i="9"/>
  <c r="K148" i="9"/>
  <c r="L148" i="9"/>
  <c r="M148" i="9"/>
  <c r="N148" i="9"/>
  <c r="B149" i="9"/>
  <c r="C149" i="9"/>
  <c r="D149" i="9"/>
  <c r="E149" i="9"/>
  <c r="F149" i="9"/>
  <c r="G149" i="9"/>
  <c r="H149" i="9"/>
  <c r="I149" i="9"/>
  <c r="J149" i="9"/>
  <c r="K149" i="9"/>
  <c r="L149" i="9"/>
  <c r="M149" i="9"/>
  <c r="N149" i="9"/>
  <c r="B150" i="9"/>
  <c r="C150" i="9"/>
  <c r="D150" i="9"/>
  <c r="E150" i="9"/>
  <c r="F150" i="9"/>
  <c r="G150" i="9"/>
  <c r="H150" i="9"/>
  <c r="I150" i="9"/>
  <c r="J150" i="9"/>
  <c r="K150" i="9"/>
  <c r="L150" i="9"/>
  <c r="M150" i="9"/>
  <c r="N150" i="9"/>
  <c r="B151" i="9"/>
  <c r="C151" i="9"/>
  <c r="D151" i="9"/>
  <c r="E151" i="9"/>
  <c r="F151" i="9"/>
  <c r="G151" i="9"/>
  <c r="H151" i="9"/>
  <c r="I151" i="9"/>
  <c r="J151" i="9"/>
  <c r="K151" i="9"/>
  <c r="L151" i="9"/>
  <c r="M151" i="9"/>
  <c r="N151" i="9"/>
  <c r="B152" i="9"/>
  <c r="C152" i="9"/>
  <c r="D152" i="9"/>
  <c r="E152" i="9"/>
  <c r="F152" i="9"/>
  <c r="G152" i="9"/>
  <c r="H152" i="9"/>
  <c r="I152" i="9"/>
  <c r="J152" i="9"/>
  <c r="K152" i="9"/>
  <c r="L152" i="9"/>
  <c r="M152" i="9"/>
  <c r="N152" i="9"/>
  <c r="B153" i="9"/>
  <c r="C153" i="9"/>
  <c r="D153" i="9"/>
  <c r="E153" i="9"/>
  <c r="F153" i="9"/>
  <c r="G153" i="9"/>
  <c r="H153" i="9"/>
  <c r="I153" i="9"/>
  <c r="J153" i="9"/>
  <c r="K153" i="9"/>
  <c r="L153" i="9"/>
  <c r="M153" i="9"/>
  <c r="N153" i="9"/>
  <c r="B154" i="9"/>
  <c r="C154" i="9"/>
  <c r="D154" i="9"/>
  <c r="E154" i="9"/>
  <c r="F154" i="9"/>
  <c r="G154" i="9"/>
  <c r="H154" i="9"/>
  <c r="I154" i="9"/>
  <c r="J154" i="9"/>
  <c r="K154" i="9"/>
  <c r="L154" i="9"/>
  <c r="M154" i="9"/>
  <c r="N154" i="9"/>
  <c r="B155" i="9"/>
  <c r="C155" i="9"/>
  <c r="D155" i="9"/>
  <c r="E155" i="9"/>
  <c r="F155" i="9"/>
  <c r="G155" i="9"/>
  <c r="H155" i="9"/>
  <c r="I155" i="9"/>
  <c r="J155" i="9"/>
  <c r="K155" i="9"/>
  <c r="L155" i="9"/>
  <c r="M155" i="9"/>
  <c r="N155" i="9"/>
  <c r="B156" i="9"/>
  <c r="C156" i="9"/>
  <c r="D156" i="9"/>
  <c r="E156" i="9"/>
  <c r="F156" i="9"/>
  <c r="G156" i="9"/>
  <c r="H156" i="9"/>
  <c r="I156" i="9"/>
  <c r="J156" i="9"/>
  <c r="K156" i="9"/>
  <c r="L156" i="9"/>
  <c r="M156" i="9"/>
  <c r="N156" i="9"/>
  <c r="B59" i="9"/>
  <c r="C59" i="9"/>
  <c r="R60" i="9" s="1"/>
  <c r="D59" i="9"/>
  <c r="E59" i="9"/>
  <c r="F59" i="9"/>
  <c r="G59" i="9"/>
  <c r="H59" i="9"/>
  <c r="I59" i="9"/>
  <c r="X60" i="9" s="1"/>
  <c r="J59" i="9"/>
  <c r="K59" i="9"/>
  <c r="L59" i="9"/>
  <c r="M59" i="9"/>
  <c r="N59" i="9"/>
  <c r="B60" i="9"/>
  <c r="Q60" i="9" s="1"/>
  <c r="C60" i="9"/>
  <c r="D60" i="9"/>
  <c r="E60" i="9"/>
  <c r="F60" i="9"/>
  <c r="G60" i="9"/>
  <c r="H60" i="9"/>
  <c r="W61" i="9" s="1"/>
  <c r="I60" i="9"/>
  <c r="J60" i="9"/>
  <c r="K60" i="9"/>
  <c r="L60" i="9"/>
  <c r="M60" i="9"/>
  <c r="N60" i="9"/>
  <c r="B61" i="9"/>
  <c r="C61" i="9"/>
  <c r="D61" i="9"/>
  <c r="E61" i="9"/>
  <c r="F61" i="9"/>
  <c r="G61" i="9"/>
  <c r="V61" i="9" s="1"/>
  <c r="H61" i="9"/>
  <c r="I61" i="9"/>
  <c r="J61" i="9"/>
  <c r="K61" i="9"/>
  <c r="L61" i="9"/>
  <c r="M61" i="9"/>
  <c r="AB61" i="9" s="1"/>
  <c r="N61" i="9"/>
  <c r="B62" i="9"/>
  <c r="C62" i="9"/>
  <c r="D62" i="9"/>
  <c r="E62" i="9"/>
  <c r="F62" i="9"/>
  <c r="U63" i="9" s="1"/>
  <c r="G62" i="9"/>
  <c r="H62" i="9"/>
  <c r="I62" i="9"/>
  <c r="J62" i="9"/>
  <c r="K62" i="9"/>
  <c r="L62" i="9"/>
  <c r="AA63" i="9" s="1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B76" i="9"/>
  <c r="C76" i="9"/>
  <c r="D76" i="9"/>
  <c r="E76" i="9"/>
  <c r="F76" i="9"/>
  <c r="G76" i="9"/>
  <c r="H76" i="9"/>
  <c r="I76" i="9"/>
  <c r="J76" i="9"/>
  <c r="K76" i="9"/>
  <c r="L76" i="9"/>
  <c r="M76" i="9"/>
  <c r="N76" i="9"/>
  <c r="B77" i="9"/>
  <c r="C77" i="9"/>
  <c r="D77" i="9"/>
  <c r="E77" i="9"/>
  <c r="F77" i="9"/>
  <c r="G77" i="9"/>
  <c r="H77" i="9"/>
  <c r="I77" i="9"/>
  <c r="J77" i="9"/>
  <c r="K77" i="9"/>
  <c r="L77" i="9"/>
  <c r="M77" i="9"/>
  <c r="N77" i="9"/>
  <c r="B78" i="9"/>
  <c r="C78" i="9"/>
  <c r="D78" i="9"/>
  <c r="E78" i="9"/>
  <c r="F78" i="9"/>
  <c r="G78" i="9"/>
  <c r="H78" i="9"/>
  <c r="I78" i="9"/>
  <c r="J78" i="9"/>
  <c r="K78" i="9"/>
  <c r="L78" i="9"/>
  <c r="M78" i="9"/>
  <c r="N78" i="9"/>
  <c r="P10" i="9"/>
  <c r="P11" i="9"/>
  <c r="P12" i="9"/>
  <c r="P13" i="9"/>
  <c r="P14" i="9"/>
  <c r="P15" i="9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P28" i="9" s="1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12" i="9"/>
  <c r="AA12" i="9"/>
  <c r="Z12" i="9"/>
  <c r="Y12" i="9"/>
  <c r="X12" i="9"/>
  <c r="W12" i="9"/>
  <c r="V12" i="9"/>
  <c r="U12" i="9"/>
  <c r="T12" i="9"/>
  <c r="S12" i="9"/>
  <c r="R12" i="9"/>
  <c r="Q12" i="9"/>
  <c r="N12" i="9"/>
  <c r="AB13" i="9"/>
  <c r="AA13" i="9"/>
  <c r="Z13" i="9"/>
  <c r="Y13" i="9"/>
  <c r="X13" i="9"/>
  <c r="W13" i="9"/>
  <c r="V13" i="9"/>
  <c r="U13" i="9"/>
  <c r="T13" i="9"/>
  <c r="S13" i="9"/>
  <c r="R13" i="9"/>
  <c r="Q13" i="9"/>
  <c r="N13" i="9"/>
  <c r="P35" i="9"/>
  <c r="P36" i="9"/>
  <c r="P37" i="9"/>
  <c r="P38" i="9"/>
  <c r="P39" i="9"/>
  <c r="P40" i="9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AB35" i="9"/>
  <c r="AA35" i="9"/>
  <c r="Z35" i="9"/>
  <c r="Y35" i="9"/>
  <c r="X35" i="9"/>
  <c r="W35" i="9"/>
  <c r="V35" i="9"/>
  <c r="U35" i="9"/>
  <c r="T35" i="9"/>
  <c r="S35" i="9"/>
  <c r="R35" i="9"/>
  <c r="Q35" i="9"/>
  <c r="N35" i="9"/>
  <c r="AB36" i="9"/>
  <c r="AA36" i="9"/>
  <c r="Z36" i="9"/>
  <c r="Y36" i="9"/>
  <c r="X36" i="9"/>
  <c r="W36" i="9"/>
  <c r="V36" i="9"/>
  <c r="U36" i="9"/>
  <c r="T36" i="9"/>
  <c r="S36" i="9"/>
  <c r="R36" i="9"/>
  <c r="Q36" i="9"/>
  <c r="N36" i="9"/>
  <c r="AB37" i="9"/>
  <c r="AA37" i="9"/>
  <c r="Z37" i="9"/>
  <c r="Y37" i="9"/>
  <c r="X37" i="9"/>
  <c r="W37" i="9"/>
  <c r="V37" i="9"/>
  <c r="U37" i="9"/>
  <c r="T37" i="9"/>
  <c r="S37" i="9"/>
  <c r="R37" i="9"/>
  <c r="Q37" i="9"/>
  <c r="N37" i="9"/>
  <c r="AB38" i="9"/>
  <c r="AA38" i="9"/>
  <c r="Z38" i="9"/>
  <c r="Y38" i="9"/>
  <c r="X38" i="9"/>
  <c r="W38" i="9"/>
  <c r="V38" i="9"/>
  <c r="U38" i="9"/>
  <c r="T38" i="9"/>
  <c r="S38" i="9"/>
  <c r="R38" i="9"/>
  <c r="Q38" i="9"/>
  <c r="N38" i="9"/>
  <c r="P60" i="9"/>
  <c r="P61" i="9"/>
  <c r="P62" i="9"/>
  <c r="P63" i="9"/>
  <c r="P64" i="9"/>
  <c r="P65" i="9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P77" i="9" s="1"/>
  <c r="P78" i="9" s="1"/>
  <c r="AB60" i="9"/>
  <c r="AA60" i="9"/>
  <c r="Z60" i="9"/>
  <c r="Y60" i="9"/>
  <c r="V60" i="9"/>
  <c r="U60" i="9"/>
  <c r="T60" i="9"/>
  <c r="S60" i="9"/>
  <c r="X61" i="9"/>
  <c r="AA61" i="9"/>
  <c r="Z61" i="9"/>
  <c r="Y61" i="9"/>
  <c r="U61" i="9"/>
  <c r="T61" i="9"/>
  <c r="S61" i="9"/>
  <c r="R61" i="9"/>
  <c r="Y62" i="9"/>
  <c r="X62" i="9"/>
  <c r="W62" i="9"/>
  <c r="S62" i="9"/>
  <c r="R62" i="9"/>
  <c r="Q62" i="9"/>
  <c r="AB63" i="9"/>
  <c r="X63" i="9"/>
  <c r="W63" i="9"/>
  <c r="R63" i="9"/>
  <c r="Q63" i="9"/>
  <c r="P88" i="9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P101" i="9" s="1"/>
  <c r="P102" i="9" s="1"/>
  <c r="P103" i="9" s="1"/>
  <c r="P104" i="9" s="1"/>
  <c r="P105" i="9" s="1"/>
  <c r="P106" i="9" s="1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P113" i="9"/>
  <c r="P114" i="9"/>
  <c r="P115" i="9"/>
  <c r="P116" i="9" s="1"/>
  <c r="P117" i="9" s="1"/>
  <c r="P118" i="9" s="1"/>
  <c r="P119" i="9" s="1"/>
  <c r="P120" i="9" s="1"/>
  <c r="P121" i="9" s="1"/>
  <c r="P122" i="9" s="1"/>
  <c r="P123" i="9" s="1"/>
  <c r="P124" i="9" s="1"/>
  <c r="P125" i="9" s="1"/>
  <c r="P126" i="9" s="1"/>
  <c r="P127" i="9" s="1"/>
  <c r="P128" i="9" s="1"/>
  <c r="P129" i="9" s="1"/>
  <c r="P130" i="9" s="1"/>
  <c r="P131" i="9" s="1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P138" i="9"/>
  <c r="P139" i="9"/>
  <c r="P140" i="9"/>
  <c r="P141" i="9"/>
  <c r="P142" i="9" s="1"/>
  <c r="P143" i="9" s="1"/>
  <c r="P144" i="9" s="1"/>
  <c r="P145" i="9" s="1"/>
  <c r="P146" i="9" s="1"/>
  <c r="P147" i="9" s="1"/>
  <c r="P148" i="9" s="1"/>
  <c r="P149" i="9" s="1"/>
  <c r="P150" i="9" s="1"/>
  <c r="P151" i="9" s="1"/>
  <c r="P152" i="9" s="1"/>
  <c r="P153" i="9" s="1"/>
  <c r="P154" i="9" s="1"/>
  <c r="P155" i="9" s="1"/>
  <c r="P156" i="9" s="1"/>
  <c r="X138" i="9"/>
  <c r="R138" i="9"/>
  <c r="Z138" i="9"/>
  <c r="Y138" i="9"/>
  <c r="W138" i="9"/>
  <c r="T138" i="9"/>
  <c r="S138" i="9"/>
  <c r="Q138" i="9"/>
  <c r="X139" i="9"/>
  <c r="AB139" i="9"/>
  <c r="Y139" i="9"/>
  <c r="W139" i="9"/>
  <c r="V139" i="9"/>
  <c r="S139" i="9"/>
  <c r="R139" i="9"/>
  <c r="Q139" i="9"/>
  <c r="X140" i="9"/>
  <c r="W140" i="9"/>
  <c r="R140" i="9"/>
  <c r="AB141" i="9"/>
  <c r="V141" i="9"/>
  <c r="G11" i="11"/>
  <c r="D11" i="11"/>
  <c r="G12" i="11"/>
  <c r="D12" i="11"/>
  <c r="G24" i="11"/>
  <c r="D24" i="11"/>
  <c r="G25" i="11"/>
  <c r="D25" i="11"/>
  <c r="I11" i="4"/>
  <c r="H11" i="4"/>
  <c r="G11" i="4"/>
  <c r="D11" i="4"/>
  <c r="I12" i="4"/>
  <c r="H12" i="4"/>
  <c r="G12" i="4"/>
  <c r="D12" i="4"/>
  <c r="I23" i="4"/>
  <c r="H23" i="4"/>
  <c r="G23" i="4"/>
  <c r="D23" i="4"/>
  <c r="I24" i="4"/>
  <c r="H24" i="4"/>
  <c r="G24" i="4"/>
  <c r="D24" i="4"/>
  <c r="I11" i="1"/>
  <c r="H11" i="1"/>
  <c r="G11" i="1"/>
  <c r="D11" i="1"/>
  <c r="I12" i="1"/>
  <c r="H12" i="1"/>
  <c r="G12" i="1"/>
  <c r="D12" i="1"/>
  <c r="I28" i="1"/>
  <c r="J28" i="1" s="1"/>
  <c r="H28" i="1"/>
  <c r="G28" i="1"/>
  <c r="D28" i="1"/>
  <c r="AC11" i="12" l="1"/>
  <c r="AC12" i="12"/>
  <c r="AC13" i="12"/>
  <c r="AC36" i="12"/>
  <c r="AC37" i="12"/>
  <c r="AC38" i="12"/>
  <c r="AC63" i="12"/>
  <c r="AC64" i="12"/>
  <c r="AC65" i="12"/>
  <c r="AC88" i="12"/>
  <c r="AC89" i="12"/>
  <c r="AC90" i="12"/>
  <c r="U138" i="9"/>
  <c r="W60" i="9"/>
  <c r="Q61" i="9"/>
  <c r="Q141" i="9"/>
  <c r="W141" i="9"/>
  <c r="R141" i="9"/>
  <c r="X141" i="9"/>
  <c r="Q140" i="9"/>
  <c r="U141" i="9"/>
  <c r="AA141" i="9"/>
  <c r="U140" i="9"/>
  <c r="V140" i="9"/>
  <c r="AB140" i="9"/>
  <c r="AC138" i="9"/>
  <c r="AA140" i="9"/>
  <c r="AC11" i="9"/>
  <c r="AC12" i="9"/>
  <c r="AC13" i="9"/>
  <c r="AC36" i="9"/>
  <c r="AC37" i="9"/>
  <c r="AC38" i="9"/>
  <c r="AC60" i="9"/>
  <c r="AC61" i="9"/>
  <c r="T62" i="9"/>
  <c r="V62" i="9"/>
  <c r="AB62" i="9"/>
  <c r="Z62" i="9"/>
  <c r="U62" i="9"/>
  <c r="AA62" i="9"/>
  <c r="S63" i="9"/>
  <c r="Y63" i="9"/>
  <c r="T63" i="9"/>
  <c r="Z63" i="9"/>
  <c r="V63" i="9"/>
  <c r="AC89" i="9"/>
  <c r="AC90" i="9"/>
  <c r="AC91" i="9"/>
  <c r="AC114" i="9"/>
  <c r="AC115" i="9"/>
  <c r="AC116" i="9"/>
  <c r="Z139" i="9"/>
  <c r="AC139" i="9"/>
  <c r="T140" i="9"/>
  <c r="Z140" i="9"/>
  <c r="Y140" i="9"/>
  <c r="S140" i="9"/>
  <c r="S141" i="9"/>
  <c r="Y141" i="9"/>
  <c r="T141" i="9"/>
  <c r="Z141" i="9"/>
  <c r="J23" i="4"/>
  <c r="J24" i="4"/>
  <c r="J12" i="4"/>
  <c r="J11" i="4"/>
  <c r="J11" i="1"/>
  <c r="J12" i="1"/>
  <c r="P86" i="12"/>
  <c r="P61" i="12"/>
  <c r="P34" i="12"/>
  <c r="P9" i="12"/>
  <c r="P137" i="9"/>
  <c r="P112" i="9"/>
  <c r="P87" i="9"/>
  <c r="P59" i="9"/>
  <c r="P34" i="9"/>
  <c r="P9" i="9"/>
  <c r="G27" i="11" l="1"/>
  <c r="G28" i="11"/>
  <c r="G29" i="11"/>
  <c r="D27" i="11"/>
  <c r="D28" i="11"/>
  <c r="D29" i="11"/>
  <c r="G14" i="11"/>
  <c r="G15" i="11"/>
  <c r="G16" i="11"/>
  <c r="D14" i="11"/>
  <c r="D15" i="11"/>
  <c r="D16" i="11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D31" i="10"/>
  <c r="D32" i="10"/>
  <c r="D33" i="10"/>
  <c r="D34" i="10"/>
  <c r="D36" i="10"/>
  <c r="D37" i="10"/>
  <c r="D38" i="10"/>
  <c r="D39" i="10"/>
  <c r="D40" i="10"/>
  <c r="D41" i="10"/>
  <c r="D42" i="10"/>
  <c r="D43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11" i="10"/>
  <c r="D23" i="10"/>
  <c r="D12" i="10"/>
  <c r="D13" i="10"/>
  <c r="D14" i="10"/>
  <c r="D15" i="10"/>
  <c r="D16" i="10"/>
  <c r="D17" i="10"/>
  <c r="D18" i="10"/>
  <c r="D19" i="10"/>
  <c r="D20" i="10"/>
  <c r="D21" i="10"/>
  <c r="D22" i="10"/>
  <c r="D11" i="10"/>
  <c r="H25" i="4"/>
  <c r="I25" i="4"/>
  <c r="H26" i="4"/>
  <c r="I26" i="4"/>
  <c r="H27" i="4"/>
  <c r="I27" i="4"/>
  <c r="G25" i="4"/>
  <c r="G26" i="4"/>
  <c r="G27" i="4"/>
  <c r="D25" i="4"/>
  <c r="D26" i="4"/>
  <c r="D27" i="4"/>
  <c r="H13" i="4"/>
  <c r="I13" i="4"/>
  <c r="H14" i="4"/>
  <c r="I14" i="4"/>
  <c r="H15" i="4"/>
  <c r="I15" i="4"/>
  <c r="G13" i="4"/>
  <c r="G14" i="4"/>
  <c r="G15" i="4"/>
  <c r="D13" i="4"/>
  <c r="D14" i="4"/>
  <c r="D15" i="4"/>
  <c r="I37" i="1"/>
  <c r="J37" i="1" s="1"/>
  <c r="H37" i="1"/>
  <c r="I36" i="1"/>
  <c r="H36" i="1"/>
  <c r="I35" i="1"/>
  <c r="H35" i="1"/>
  <c r="I34" i="1"/>
  <c r="H34" i="1"/>
  <c r="I33" i="1"/>
  <c r="J33" i="1" s="1"/>
  <c r="H33" i="1"/>
  <c r="I32" i="1"/>
  <c r="H32" i="1"/>
  <c r="I31" i="1"/>
  <c r="J31" i="1" s="1"/>
  <c r="H31" i="1"/>
  <c r="I30" i="1"/>
  <c r="H30" i="1"/>
  <c r="I29" i="1"/>
  <c r="H29" i="1"/>
  <c r="G37" i="1"/>
  <c r="G36" i="1"/>
  <c r="G35" i="1"/>
  <c r="G34" i="1"/>
  <c r="G33" i="1"/>
  <c r="G32" i="1"/>
  <c r="G31" i="1"/>
  <c r="G30" i="1"/>
  <c r="G29" i="1"/>
  <c r="D29" i="1"/>
  <c r="D30" i="1"/>
  <c r="D31" i="1"/>
  <c r="D32" i="1"/>
  <c r="D33" i="1"/>
  <c r="D34" i="1"/>
  <c r="D35" i="1"/>
  <c r="D36" i="1"/>
  <c r="D37" i="1"/>
  <c r="I13" i="1"/>
  <c r="I14" i="1"/>
  <c r="I15" i="1"/>
  <c r="I16" i="1"/>
  <c r="I17" i="1"/>
  <c r="I18" i="1"/>
  <c r="I19" i="1"/>
  <c r="I20" i="1"/>
  <c r="H13" i="1"/>
  <c r="H14" i="1"/>
  <c r="H15" i="1"/>
  <c r="H16" i="1"/>
  <c r="H17" i="1"/>
  <c r="H18" i="1"/>
  <c r="H19" i="1"/>
  <c r="H20" i="1"/>
  <c r="J27" i="4" l="1"/>
  <c r="J26" i="4"/>
  <c r="J15" i="4"/>
  <c r="J36" i="1"/>
  <c r="J13" i="1"/>
  <c r="J15" i="1"/>
  <c r="J19" i="1"/>
  <c r="J18" i="1"/>
  <c r="J17" i="1"/>
  <c r="J29" i="1"/>
  <c r="J35" i="1"/>
  <c r="J16" i="1"/>
  <c r="J20" i="1"/>
  <c r="J14" i="1"/>
  <c r="J13" i="4"/>
  <c r="J30" i="1"/>
  <c r="J32" i="1"/>
  <c r="J34" i="1"/>
  <c r="J14" i="4"/>
  <c r="J25" i="4"/>
  <c r="D10" i="1" l="1"/>
  <c r="D13" i="1"/>
  <c r="D14" i="1"/>
  <c r="D15" i="1"/>
  <c r="D16" i="1"/>
  <c r="D17" i="1"/>
  <c r="D18" i="1"/>
  <c r="D19" i="1"/>
  <c r="D20" i="1"/>
  <c r="D35" i="10" l="1"/>
  <c r="B24" i="10"/>
  <c r="C24" i="10"/>
  <c r="E24" i="10"/>
  <c r="F24" i="10"/>
  <c r="L12" i="10" l="1"/>
  <c r="L13" i="10"/>
  <c r="M13" i="10" s="1"/>
  <c r="L14" i="10"/>
  <c r="L15" i="10"/>
  <c r="L16" i="10"/>
  <c r="L17" i="10"/>
  <c r="M17" i="10" s="1"/>
  <c r="L18" i="10"/>
  <c r="L19" i="10"/>
  <c r="L20" i="10"/>
  <c r="L21" i="10"/>
  <c r="L22" i="10"/>
  <c r="L23" i="10"/>
  <c r="I12" i="10"/>
  <c r="I13" i="10"/>
  <c r="J13" i="10" s="1"/>
  <c r="I14" i="10"/>
  <c r="I15" i="10"/>
  <c r="I16" i="10"/>
  <c r="I17" i="10"/>
  <c r="J17" i="10" s="1"/>
  <c r="I18" i="10"/>
  <c r="I19" i="10"/>
  <c r="I20" i="10"/>
  <c r="I21" i="10"/>
  <c r="I22" i="10"/>
  <c r="I23" i="10"/>
  <c r="K13" i="10"/>
  <c r="K15" i="10"/>
  <c r="K17" i="10"/>
  <c r="K19" i="10"/>
  <c r="K21" i="10"/>
  <c r="K23" i="10"/>
  <c r="K12" i="10"/>
  <c r="K14" i="10"/>
  <c r="K16" i="10"/>
  <c r="K18" i="10"/>
  <c r="K20" i="10"/>
  <c r="K22" i="10"/>
  <c r="H13" i="10"/>
  <c r="H15" i="10"/>
  <c r="H17" i="10"/>
  <c r="H19" i="10"/>
  <c r="H21" i="10"/>
  <c r="H23" i="10"/>
  <c r="H12" i="10"/>
  <c r="H14" i="10"/>
  <c r="H16" i="10"/>
  <c r="H18" i="10"/>
  <c r="H20" i="10"/>
  <c r="H22" i="10"/>
  <c r="N8" i="9"/>
  <c r="N9" i="9"/>
  <c r="AC10" i="9" s="1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F30" i="11"/>
  <c r="E30" i="11"/>
  <c r="C30" i="11"/>
  <c r="B30" i="11"/>
  <c r="I25" i="11" l="1"/>
  <c r="I24" i="11"/>
  <c r="H25" i="11"/>
  <c r="H24" i="11"/>
  <c r="K25" i="11"/>
  <c r="K24" i="11"/>
  <c r="L25" i="11"/>
  <c r="L24" i="11"/>
  <c r="J21" i="10"/>
  <c r="M21" i="10"/>
  <c r="J23" i="10"/>
  <c r="J19" i="10"/>
  <c r="J15" i="10"/>
  <c r="M23" i="10"/>
  <c r="M19" i="10"/>
  <c r="M15" i="10"/>
  <c r="D30" i="11"/>
  <c r="G30" i="11"/>
  <c r="J22" i="10"/>
  <c r="J20" i="10"/>
  <c r="J18" i="10"/>
  <c r="J16" i="10"/>
  <c r="J14" i="10"/>
  <c r="J12" i="10"/>
  <c r="M22" i="10"/>
  <c r="M20" i="10"/>
  <c r="M18" i="10"/>
  <c r="M16" i="10"/>
  <c r="M14" i="10"/>
  <c r="M12" i="10"/>
  <c r="N105" i="12"/>
  <c r="N80" i="12"/>
  <c r="B17" i="11"/>
  <c r="C17" i="11"/>
  <c r="N53" i="12"/>
  <c r="N28" i="12"/>
  <c r="N131" i="9"/>
  <c r="N106" i="9"/>
  <c r="C21" i="1"/>
  <c r="M136" i="9"/>
  <c r="L136" i="9"/>
  <c r="K136" i="9"/>
  <c r="J136" i="9"/>
  <c r="I136" i="9"/>
  <c r="H136" i="9"/>
  <c r="G136" i="9"/>
  <c r="F136" i="9"/>
  <c r="E136" i="9"/>
  <c r="D136" i="9"/>
  <c r="C136" i="9"/>
  <c r="B136" i="9"/>
  <c r="M58" i="9"/>
  <c r="L58" i="9"/>
  <c r="K58" i="9"/>
  <c r="J58" i="9"/>
  <c r="I58" i="9"/>
  <c r="H58" i="9"/>
  <c r="G58" i="9"/>
  <c r="F58" i="9"/>
  <c r="E58" i="9"/>
  <c r="D58" i="9"/>
  <c r="C58" i="9"/>
  <c r="B58" i="9"/>
  <c r="M25" i="11" l="1"/>
  <c r="I12" i="11"/>
  <c r="I11" i="11"/>
  <c r="H12" i="11"/>
  <c r="H11" i="11"/>
  <c r="M24" i="11"/>
  <c r="J24" i="11"/>
  <c r="J25" i="11"/>
  <c r="L12" i="1"/>
  <c r="L11" i="1"/>
  <c r="I14" i="11"/>
  <c r="I15" i="11"/>
  <c r="I16" i="11"/>
  <c r="L13" i="1"/>
  <c r="L14" i="1"/>
  <c r="L17" i="1"/>
  <c r="L18" i="1"/>
  <c r="L15" i="1"/>
  <c r="L16" i="1"/>
  <c r="L19" i="1"/>
  <c r="L20" i="1"/>
  <c r="H14" i="11"/>
  <c r="H16" i="11"/>
  <c r="H15" i="11"/>
  <c r="L10" i="1"/>
  <c r="AB105" i="12"/>
  <c r="AA105" i="12"/>
  <c r="Z105" i="12"/>
  <c r="Y105" i="12"/>
  <c r="X105" i="12"/>
  <c r="W105" i="12"/>
  <c r="V105" i="12"/>
  <c r="U105" i="12"/>
  <c r="T105" i="12"/>
  <c r="AB80" i="12"/>
  <c r="AA80" i="12"/>
  <c r="Z80" i="12"/>
  <c r="Y80" i="12"/>
  <c r="X80" i="12"/>
  <c r="W80" i="12"/>
  <c r="V80" i="12"/>
  <c r="U80" i="12"/>
  <c r="T80" i="12"/>
  <c r="AB53" i="12"/>
  <c r="AA53" i="12"/>
  <c r="Z53" i="12"/>
  <c r="Y53" i="12"/>
  <c r="X53" i="12"/>
  <c r="W53" i="12"/>
  <c r="V53" i="12"/>
  <c r="U53" i="12"/>
  <c r="T53" i="12"/>
  <c r="AB28" i="12"/>
  <c r="AA28" i="12"/>
  <c r="Z28" i="12"/>
  <c r="Y28" i="12"/>
  <c r="X28" i="12"/>
  <c r="W28" i="12"/>
  <c r="V28" i="12"/>
  <c r="U28" i="12"/>
  <c r="T28" i="12"/>
  <c r="AB156" i="9"/>
  <c r="AA156" i="9"/>
  <c r="Z156" i="9"/>
  <c r="Y156" i="9"/>
  <c r="X156" i="9"/>
  <c r="W156" i="9"/>
  <c r="V156" i="9"/>
  <c r="U156" i="9"/>
  <c r="T156" i="9"/>
  <c r="AB131" i="9"/>
  <c r="AA131" i="9"/>
  <c r="Z131" i="9"/>
  <c r="Y131" i="9"/>
  <c r="X131" i="9"/>
  <c r="W131" i="9"/>
  <c r="V131" i="9"/>
  <c r="U131" i="9"/>
  <c r="T131" i="9"/>
  <c r="AB106" i="9"/>
  <c r="AA106" i="9"/>
  <c r="Z106" i="9"/>
  <c r="Y106" i="9"/>
  <c r="X106" i="9"/>
  <c r="W106" i="9"/>
  <c r="V106" i="9"/>
  <c r="U106" i="9"/>
  <c r="T106" i="9"/>
  <c r="AB78" i="9"/>
  <c r="AA78" i="9"/>
  <c r="Z78" i="9"/>
  <c r="Y78" i="9"/>
  <c r="X78" i="9"/>
  <c r="W78" i="9"/>
  <c r="V78" i="9"/>
  <c r="U78" i="9"/>
  <c r="T78" i="9"/>
  <c r="S78" i="9"/>
  <c r="S156" i="9"/>
  <c r="S131" i="9"/>
  <c r="S106" i="9"/>
  <c r="S105" i="12"/>
  <c r="S104" i="12"/>
  <c r="S80" i="12"/>
  <c r="S53" i="12"/>
  <c r="S52" i="12"/>
  <c r="S28" i="12"/>
  <c r="G26" i="11"/>
  <c r="D26" i="11"/>
  <c r="G10" i="11"/>
  <c r="G13" i="11"/>
  <c r="D10" i="11"/>
  <c r="D13" i="11"/>
  <c r="B21" i="1"/>
  <c r="G19" i="1"/>
  <c r="J11" i="11" l="1"/>
  <c r="J12" i="11"/>
  <c r="K12" i="1"/>
  <c r="M12" i="1" s="1"/>
  <c r="K11" i="1"/>
  <c r="M11" i="1" s="1"/>
  <c r="J15" i="11"/>
  <c r="K15" i="1"/>
  <c r="M15" i="1" s="1"/>
  <c r="K16" i="1"/>
  <c r="M16" i="1" s="1"/>
  <c r="K19" i="1"/>
  <c r="M19" i="1" s="1"/>
  <c r="K20" i="1"/>
  <c r="M20" i="1" s="1"/>
  <c r="K13" i="1"/>
  <c r="M13" i="1" s="1"/>
  <c r="K14" i="1"/>
  <c r="M14" i="1" s="1"/>
  <c r="K17" i="1"/>
  <c r="M17" i="1" s="1"/>
  <c r="K18" i="1"/>
  <c r="M18" i="1" s="1"/>
  <c r="J16" i="11"/>
  <c r="J14" i="11"/>
  <c r="K10" i="1"/>
  <c r="R156" i="9"/>
  <c r="G23" i="11" l="1"/>
  <c r="D23" i="11"/>
  <c r="F44" i="10"/>
  <c r="E44" i="10"/>
  <c r="C44" i="10"/>
  <c r="B44" i="10"/>
  <c r="G30" i="10"/>
  <c r="D30" i="10"/>
  <c r="F28" i="4"/>
  <c r="E28" i="4"/>
  <c r="C28" i="4"/>
  <c r="B28" i="4"/>
  <c r="I22" i="4"/>
  <c r="H22" i="4"/>
  <c r="G22" i="4"/>
  <c r="D22" i="4"/>
  <c r="K24" i="4" l="1"/>
  <c r="K23" i="4"/>
  <c r="L24" i="4"/>
  <c r="L23" i="4"/>
  <c r="M23" i="4" s="1"/>
  <c r="M24" i="4"/>
  <c r="K26" i="4"/>
  <c r="K25" i="4"/>
  <c r="K27" i="4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L25" i="4"/>
  <c r="M25" i="4" s="1"/>
  <c r="L26" i="4"/>
  <c r="L27" i="4"/>
  <c r="I31" i="10"/>
  <c r="I33" i="10"/>
  <c r="I37" i="10"/>
  <c r="J37" i="10" s="1"/>
  <c r="I39" i="10"/>
  <c r="I41" i="10"/>
  <c r="J41" i="10" s="1"/>
  <c r="I43" i="10"/>
  <c r="I32" i="10"/>
  <c r="I34" i="10"/>
  <c r="I36" i="10"/>
  <c r="I38" i="10"/>
  <c r="I40" i="10"/>
  <c r="I42" i="10"/>
  <c r="I35" i="10"/>
  <c r="L31" i="10"/>
  <c r="L33" i="10"/>
  <c r="L35" i="10"/>
  <c r="L37" i="10"/>
  <c r="L39" i="10"/>
  <c r="L41" i="10"/>
  <c r="L43" i="10"/>
  <c r="L32" i="10"/>
  <c r="L34" i="10"/>
  <c r="M34" i="10" s="1"/>
  <c r="L36" i="10"/>
  <c r="L38" i="10"/>
  <c r="L40" i="10"/>
  <c r="L42" i="10"/>
  <c r="L26" i="11"/>
  <c r="L28" i="11"/>
  <c r="K26" i="11"/>
  <c r="K28" i="11"/>
  <c r="H26" i="11"/>
  <c r="H28" i="11"/>
  <c r="I26" i="11"/>
  <c r="I28" i="11"/>
  <c r="H29" i="11"/>
  <c r="H27" i="11"/>
  <c r="H23" i="11"/>
  <c r="K29" i="11"/>
  <c r="K27" i="11"/>
  <c r="K23" i="11"/>
  <c r="I29" i="11"/>
  <c r="J29" i="11" s="1"/>
  <c r="I27" i="11"/>
  <c r="J27" i="11" s="1"/>
  <c r="I23" i="11"/>
  <c r="L29" i="11"/>
  <c r="L27" i="11"/>
  <c r="L23" i="11"/>
  <c r="K30" i="10"/>
  <c r="L30" i="10"/>
  <c r="I30" i="10"/>
  <c r="H30" i="10"/>
  <c r="I28" i="4"/>
  <c r="L22" i="4"/>
  <c r="J22" i="4"/>
  <c r="H28" i="4"/>
  <c r="K22" i="4"/>
  <c r="G44" i="10"/>
  <c r="D44" i="10"/>
  <c r="G28" i="4"/>
  <c r="D28" i="4"/>
  <c r="M27" i="11" l="1"/>
  <c r="J31" i="10"/>
  <c r="M31" i="10"/>
  <c r="J32" i="10"/>
  <c r="M43" i="10"/>
  <c r="M35" i="10"/>
  <c r="M42" i="10"/>
  <c r="J36" i="10"/>
  <c r="J39" i="10"/>
  <c r="M26" i="4"/>
  <c r="M29" i="11"/>
  <c r="M33" i="10"/>
  <c r="M38" i="10"/>
  <c r="M41" i="10"/>
  <c r="J35" i="10"/>
  <c r="J33" i="10"/>
  <c r="M39" i="10"/>
  <c r="J28" i="11"/>
  <c r="M37" i="10"/>
  <c r="J40" i="10"/>
  <c r="J43" i="10"/>
  <c r="M27" i="4"/>
  <c r="M28" i="11"/>
  <c r="M40" i="10"/>
  <c r="M36" i="10"/>
  <c r="M32" i="10"/>
  <c r="J42" i="10"/>
  <c r="J38" i="10"/>
  <c r="J34" i="10"/>
  <c r="I30" i="11"/>
  <c r="L30" i="11"/>
  <c r="H30" i="11"/>
  <c r="J26" i="11"/>
  <c r="K30" i="11"/>
  <c r="M26" i="11"/>
  <c r="J28" i="4"/>
  <c r="A24" i="1"/>
  <c r="J30" i="11" l="1"/>
  <c r="M30" i="11"/>
  <c r="A20" i="11"/>
  <c r="A19" i="4"/>
  <c r="A27" i="10" s="1"/>
  <c r="F38" i="1"/>
  <c r="E38" i="1"/>
  <c r="C38" i="1"/>
  <c r="L28" i="1" s="1"/>
  <c r="M28" i="1" s="1"/>
  <c r="B38" i="1"/>
  <c r="K28" i="1" s="1"/>
  <c r="I27" i="1"/>
  <c r="H27" i="1"/>
  <c r="G27" i="1"/>
  <c r="D27" i="1"/>
  <c r="L26" i="1"/>
  <c r="K26" i="1"/>
  <c r="I26" i="1"/>
  <c r="H26" i="1"/>
  <c r="F26" i="1"/>
  <c r="E26" i="1"/>
  <c r="C26" i="1"/>
  <c r="B26" i="1"/>
  <c r="K31" i="1" l="1"/>
  <c r="K32" i="1"/>
  <c r="K35" i="1"/>
  <c r="K36" i="1"/>
  <c r="K29" i="1"/>
  <c r="K30" i="1"/>
  <c r="K33" i="1"/>
  <c r="K34" i="1"/>
  <c r="K37" i="1"/>
  <c r="L29" i="1"/>
  <c r="L30" i="1"/>
  <c r="L33" i="1"/>
  <c r="L34" i="1"/>
  <c r="L37" i="1"/>
  <c r="L31" i="1"/>
  <c r="L32" i="1"/>
  <c r="M32" i="1" s="1"/>
  <c r="L35" i="1"/>
  <c r="M35" i="1" s="1"/>
  <c r="L36" i="1"/>
  <c r="G38" i="1"/>
  <c r="I38" i="1"/>
  <c r="L27" i="1"/>
  <c r="H38" i="1"/>
  <c r="K27" i="1"/>
  <c r="J27" i="1"/>
  <c r="D38" i="1"/>
  <c r="R105" i="12"/>
  <c r="R80" i="12"/>
  <c r="R53" i="12"/>
  <c r="R28" i="12"/>
  <c r="R131" i="9"/>
  <c r="R106" i="9"/>
  <c r="R78" i="9"/>
  <c r="AB53" i="9"/>
  <c r="AA53" i="9"/>
  <c r="Z53" i="9"/>
  <c r="Y53" i="9"/>
  <c r="X53" i="9"/>
  <c r="W53" i="9"/>
  <c r="V53" i="9"/>
  <c r="U53" i="9"/>
  <c r="T53" i="9"/>
  <c r="S53" i="9"/>
  <c r="R53" i="9"/>
  <c r="AB28" i="9"/>
  <c r="AA28" i="9"/>
  <c r="Z28" i="9"/>
  <c r="Y28" i="9"/>
  <c r="X28" i="9"/>
  <c r="W28" i="9"/>
  <c r="V28" i="9"/>
  <c r="U28" i="9"/>
  <c r="T28" i="9"/>
  <c r="S28" i="9"/>
  <c r="R28" i="9"/>
  <c r="M37" i="1" l="1"/>
  <c r="M36" i="1"/>
  <c r="M33" i="1"/>
  <c r="M29" i="1"/>
  <c r="M31" i="1"/>
  <c r="M34" i="1"/>
  <c r="M30" i="1"/>
  <c r="M27" i="1"/>
  <c r="J38" i="1"/>
  <c r="L38" i="1"/>
  <c r="K38" i="1"/>
  <c r="Q156" i="9"/>
  <c r="AC156" i="9" s="1"/>
  <c r="Q131" i="9"/>
  <c r="AC131" i="9" s="1"/>
  <c r="Q106" i="9"/>
  <c r="AC106" i="9" s="1"/>
  <c r="Q78" i="9"/>
  <c r="AC78" i="9" s="1"/>
  <c r="Q53" i="9"/>
  <c r="AC53" i="9" s="1"/>
  <c r="N53" i="9"/>
  <c r="Q28" i="9"/>
  <c r="AC28" i="9" s="1"/>
  <c r="Q105" i="12"/>
  <c r="AC105" i="12" s="1"/>
  <c r="Q80" i="12"/>
  <c r="AC80" i="12" s="1"/>
  <c r="Q53" i="12"/>
  <c r="AC53" i="12" s="1"/>
  <c r="Q28" i="12"/>
  <c r="AC28" i="12" s="1"/>
  <c r="M38" i="1" l="1"/>
  <c r="AB27" i="12"/>
  <c r="AB52" i="12"/>
  <c r="AB79" i="12"/>
  <c r="AB104" i="12"/>
  <c r="AB155" i="9"/>
  <c r="AB130" i="9"/>
  <c r="AB105" i="9"/>
  <c r="AB77" i="9"/>
  <c r="AB52" i="9"/>
  <c r="AB27" i="9"/>
  <c r="G13" i="1" l="1"/>
  <c r="Z155" i="9" l="1"/>
  <c r="AA155" i="9"/>
  <c r="Z130" i="9"/>
  <c r="AA130" i="9"/>
  <c r="Z105" i="9"/>
  <c r="AA105" i="9"/>
  <c r="Z77" i="9"/>
  <c r="AA77" i="9"/>
  <c r="Z52" i="9" l="1"/>
  <c r="AA52" i="9"/>
  <c r="Z27" i="9"/>
  <c r="AA27" i="9"/>
  <c r="Y52" i="9" l="1"/>
  <c r="Y77" i="9"/>
  <c r="Y105" i="9"/>
  <c r="Y130" i="9"/>
  <c r="Y155" i="9"/>
  <c r="Y27" i="9"/>
  <c r="X27" i="9"/>
  <c r="X130" i="9" l="1"/>
  <c r="X155" i="9"/>
  <c r="N104" i="12" l="1"/>
  <c r="N79" i="12"/>
  <c r="N52" i="12"/>
  <c r="N27" i="12"/>
  <c r="AA27" i="12" l="1"/>
  <c r="Z27" i="12"/>
  <c r="Y27" i="12"/>
  <c r="X27" i="12"/>
  <c r="W27" i="12"/>
  <c r="V27" i="12"/>
  <c r="U27" i="12"/>
  <c r="T27" i="12"/>
  <c r="S27" i="12"/>
  <c r="R27" i="12"/>
  <c r="Q27" i="12"/>
  <c r="AA79" i="12"/>
  <c r="Z79" i="12"/>
  <c r="Y79" i="12"/>
  <c r="X79" i="12"/>
  <c r="W79" i="12"/>
  <c r="V79" i="12"/>
  <c r="U79" i="12"/>
  <c r="T79" i="12"/>
  <c r="S79" i="12"/>
  <c r="R79" i="12"/>
  <c r="Q79" i="12"/>
  <c r="AA104" i="12"/>
  <c r="Z104" i="12"/>
  <c r="Y104" i="12"/>
  <c r="X104" i="12"/>
  <c r="W104" i="12"/>
  <c r="V104" i="12"/>
  <c r="U104" i="12"/>
  <c r="T104" i="12"/>
  <c r="R104" i="12"/>
  <c r="Q104" i="12"/>
  <c r="AA52" i="12"/>
  <c r="Z52" i="12"/>
  <c r="Y52" i="12"/>
  <c r="X52" i="12"/>
  <c r="W52" i="12"/>
  <c r="V52" i="12"/>
  <c r="U52" i="12"/>
  <c r="T52" i="12"/>
  <c r="R52" i="12"/>
  <c r="Q52" i="12"/>
  <c r="W27" i="9"/>
  <c r="V27" i="9"/>
  <c r="U27" i="9"/>
  <c r="T27" i="9"/>
  <c r="S27" i="9"/>
  <c r="R27" i="9"/>
  <c r="Q27" i="9"/>
  <c r="N130" i="9"/>
  <c r="N105" i="9"/>
  <c r="N52" i="9"/>
  <c r="AC27" i="9" l="1"/>
  <c r="W155" i="9"/>
  <c r="V155" i="9"/>
  <c r="U155" i="9"/>
  <c r="T155" i="9"/>
  <c r="S155" i="9"/>
  <c r="R155" i="9"/>
  <c r="Q155" i="9"/>
  <c r="W130" i="9"/>
  <c r="V130" i="9"/>
  <c r="U130" i="9"/>
  <c r="T130" i="9"/>
  <c r="S130" i="9"/>
  <c r="R130" i="9"/>
  <c r="Q130" i="9"/>
  <c r="X105" i="9"/>
  <c r="W105" i="9"/>
  <c r="V105" i="9"/>
  <c r="U105" i="9"/>
  <c r="T105" i="9"/>
  <c r="S105" i="9"/>
  <c r="R105" i="9"/>
  <c r="Q105" i="9"/>
  <c r="X77" i="9"/>
  <c r="W77" i="9"/>
  <c r="V77" i="9"/>
  <c r="U77" i="9"/>
  <c r="T77" i="9"/>
  <c r="S77" i="9"/>
  <c r="R77" i="9"/>
  <c r="Q77" i="9"/>
  <c r="X52" i="9"/>
  <c r="W52" i="9"/>
  <c r="V52" i="9"/>
  <c r="U52" i="9"/>
  <c r="T52" i="9"/>
  <c r="S52" i="9"/>
  <c r="R52" i="9"/>
  <c r="Q52" i="9"/>
  <c r="I10" i="4" l="1"/>
  <c r="H10" i="4"/>
  <c r="G10" i="4"/>
  <c r="D10" i="4"/>
  <c r="J10" i="4" l="1"/>
  <c r="K11" i="10" l="1"/>
  <c r="K10" i="10"/>
  <c r="K44" i="10" l="1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9" i="9"/>
  <c r="Q51" i="9"/>
  <c r="Q50" i="9"/>
  <c r="Q49" i="9"/>
  <c r="Q48" i="9"/>
  <c r="Q47" i="9"/>
  <c r="Q46" i="9"/>
  <c r="Q45" i="9"/>
  <c r="Q44" i="9"/>
  <c r="Q43" i="9"/>
  <c r="Q42" i="9"/>
  <c r="Q41" i="9"/>
  <c r="Q40" i="9"/>
  <c r="Q39" i="9"/>
  <c r="Q34" i="9"/>
  <c r="Q76" i="9"/>
  <c r="Q75" i="9"/>
  <c r="Q74" i="9"/>
  <c r="Q73" i="9"/>
  <c r="Q72" i="9"/>
  <c r="Q71" i="9"/>
  <c r="Q70" i="9"/>
  <c r="Q69" i="9"/>
  <c r="Q68" i="9"/>
  <c r="Q67" i="9"/>
  <c r="Q66" i="9"/>
  <c r="Q65" i="9"/>
  <c r="Q64" i="9"/>
  <c r="Q59" i="9"/>
  <c r="N46" i="9"/>
  <c r="N45" i="9"/>
  <c r="N44" i="9"/>
  <c r="N43" i="9"/>
  <c r="N42" i="9"/>
  <c r="N41" i="9"/>
  <c r="N40" i="9"/>
  <c r="N39" i="9"/>
  <c r="N34" i="9"/>
  <c r="AC35" i="9" s="1"/>
  <c r="N33" i="9"/>
  <c r="AC63" i="9" l="1"/>
  <c r="AC62" i="9"/>
  <c r="G15" i="1"/>
  <c r="G14" i="1" l="1"/>
  <c r="G16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2" i="11"/>
  <c r="I22" i="11"/>
  <c r="F22" i="11"/>
  <c r="C22" i="11"/>
  <c r="K22" i="11"/>
  <c r="H22" i="11"/>
  <c r="E22" i="11"/>
  <c r="B22" i="11"/>
  <c r="L29" i="10"/>
  <c r="I29" i="10"/>
  <c r="F29" i="10"/>
  <c r="C29" i="10"/>
  <c r="K29" i="10"/>
  <c r="H29" i="10"/>
  <c r="E29" i="10"/>
  <c r="B29" i="10"/>
  <c r="A7" i="4"/>
  <c r="L21" i="4"/>
  <c r="I21" i="4"/>
  <c r="F21" i="4"/>
  <c r="C21" i="4"/>
  <c r="K21" i="4"/>
  <c r="H21" i="4"/>
  <c r="E21" i="4"/>
  <c r="B21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103" i="12"/>
  <c r="AA103" i="12"/>
  <c r="Z103" i="12"/>
  <c r="Y103" i="12"/>
  <c r="X103" i="12"/>
  <c r="W103" i="12"/>
  <c r="V103" i="12"/>
  <c r="U103" i="12"/>
  <c r="T103" i="12"/>
  <c r="S103" i="12"/>
  <c r="R103" i="12"/>
  <c r="Q103" i="12"/>
  <c r="N103" i="12"/>
  <c r="AC104" i="12" s="1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C79" i="12" s="1"/>
  <c r="AB51" i="12"/>
  <c r="AA51" i="12"/>
  <c r="Z51" i="12"/>
  <c r="Y51" i="12"/>
  <c r="X51" i="12"/>
  <c r="W51" i="12"/>
  <c r="V51" i="12"/>
  <c r="U51" i="12"/>
  <c r="T51" i="12"/>
  <c r="S51" i="12"/>
  <c r="R51" i="12"/>
  <c r="Q51" i="12"/>
  <c r="N51" i="12"/>
  <c r="AC52" i="12" s="1"/>
  <c r="AB26" i="12"/>
  <c r="AA26" i="12"/>
  <c r="Z26" i="12"/>
  <c r="Y26" i="12"/>
  <c r="X26" i="12"/>
  <c r="W26" i="12"/>
  <c r="V26" i="12"/>
  <c r="U26" i="12"/>
  <c r="T26" i="12"/>
  <c r="S26" i="12"/>
  <c r="R26" i="12"/>
  <c r="Q26" i="12"/>
  <c r="N26" i="12"/>
  <c r="AC27" i="12" s="1"/>
  <c r="AB154" i="9"/>
  <c r="AA154" i="9"/>
  <c r="Z154" i="9"/>
  <c r="Y154" i="9"/>
  <c r="X154" i="9"/>
  <c r="W154" i="9"/>
  <c r="V154" i="9"/>
  <c r="U154" i="9"/>
  <c r="T154" i="9"/>
  <c r="S154" i="9"/>
  <c r="R154" i="9"/>
  <c r="Q154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N129" i="9"/>
  <c r="AC130" i="9" s="1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C105" i="9" s="1"/>
  <c r="AB76" i="9"/>
  <c r="AA76" i="9"/>
  <c r="Z76" i="9"/>
  <c r="Y76" i="9"/>
  <c r="X76" i="9"/>
  <c r="W76" i="9"/>
  <c r="V76" i="9"/>
  <c r="U76" i="9"/>
  <c r="T76" i="9"/>
  <c r="S76" i="9"/>
  <c r="R76" i="9"/>
  <c r="AB51" i="9"/>
  <c r="AA51" i="9"/>
  <c r="Z51" i="9"/>
  <c r="Y51" i="9"/>
  <c r="X51" i="9"/>
  <c r="W51" i="9"/>
  <c r="V51" i="9"/>
  <c r="U51" i="9"/>
  <c r="T51" i="9"/>
  <c r="S51" i="9"/>
  <c r="R51" i="9"/>
  <c r="N51" i="9"/>
  <c r="AB26" i="9"/>
  <c r="AA26" i="9"/>
  <c r="Z26" i="9"/>
  <c r="Y26" i="9"/>
  <c r="X26" i="9"/>
  <c r="W26" i="9"/>
  <c r="V26" i="9"/>
  <c r="U26" i="9"/>
  <c r="T26" i="9"/>
  <c r="S26" i="9"/>
  <c r="R26" i="9"/>
  <c r="AC26" i="9" l="1"/>
  <c r="AC77" i="9"/>
  <c r="AC52" i="9"/>
  <c r="AC155" i="9"/>
  <c r="I11" i="10" l="1"/>
  <c r="H11" i="10"/>
  <c r="D24" i="10"/>
  <c r="D10" i="10"/>
  <c r="I44" i="10" l="1"/>
  <c r="J30" i="10"/>
  <c r="H44" i="10"/>
  <c r="J11" i="10"/>
  <c r="F17" i="11"/>
  <c r="E17" i="11"/>
  <c r="F16" i="4"/>
  <c r="E16" i="4"/>
  <c r="C16" i="4"/>
  <c r="B16" i="4"/>
  <c r="K12" i="11" l="1"/>
  <c r="K11" i="11"/>
  <c r="L12" i="11"/>
  <c r="L11" i="11"/>
  <c r="M11" i="11" s="1"/>
  <c r="M12" i="11"/>
  <c r="K12" i="4"/>
  <c r="K11" i="4"/>
  <c r="L12" i="4"/>
  <c r="M12" i="4" s="1"/>
  <c r="L11" i="4"/>
  <c r="M11" i="4" s="1"/>
  <c r="L14" i="4"/>
  <c r="L13" i="4"/>
  <c r="L15" i="4"/>
  <c r="L16" i="11"/>
  <c r="L15" i="11"/>
  <c r="L14" i="11"/>
  <c r="K13" i="4"/>
  <c r="K15" i="4"/>
  <c r="K14" i="4"/>
  <c r="K14" i="11"/>
  <c r="K15" i="11"/>
  <c r="K16" i="11"/>
  <c r="K10" i="11"/>
  <c r="K13" i="11"/>
  <c r="L13" i="11"/>
  <c r="L10" i="11"/>
  <c r="H10" i="11"/>
  <c r="H13" i="11"/>
  <c r="I13" i="11"/>
  <c r="I10" i="11"/>
  <c r="M23" i="11"/>
  <c r="J44" i="10"/>
  <c r="K28" i="4"/>
  <c r="K10" i="4"/>
  <c r="L10" i="4"/>
  <c r="M14" i="11" l="1"/>
  <c r="M16" i="11"/>
  <c r="M13" i="4"/>
  <c r="M15" i="11"/>
  <c r="M15" i="4"/>
  <c r="M14" i="4"/>
  <c r="M10" i="11"/>
  <c r="J13" i="11"/>
  <c r="M13" i="11"/>
  <c r="J10" i="11"/>
  <c r="J23" i="11"/>
  <c r="L28" i="4"/>
  <c r="M28" i="4" s="1"/>
  <c r="M22" i="4"/>
  <c r="M10" i="4"/>
  <c r="G10" i="10" l="1"/>
  <c r="H16" i="4"/>
  <c r="I10" i="1"/>
  <c r="H10" i="1"/>
  <c r="G20" i="1"/>
  <c r="G18" i="1"/>
  <c r="G17" i="1"/>
  <c r="G10" i="1"/>
  <c r="L11" i="10" l="1"/>
  <c r="M11" i="10" s="1"/>
  <c r="J10" i="1"/>
  <c r="D17" i="11"/>
  <c r="G17" i="11"/>
  <c r="L10" i="10"/>
  <c r="I10" i="10"/>
  <c r="H10" i="10"/>
  <c r="G24" i="10"/>
  <c r="K16" i="4"/>
  <c r="D16" i="4"/>
  <c r="G16" i="4"/>
  <c r="I16" i="4"/>
  <c r="J16" i="4" s="1"/>
  <c r="M30" i="10" l="1"/>
  <c r="L44" i="10"/>
  <c r="M44" i="10" s="1"/>
  <c r="K17" i="11"/>
  <c r="I17" i="11"/>
  <c r="L17" i="11"/>
  <c r="H17" i="11"/>
  <c r="L16" i="4"/>
  <c r="L24" i="10"/>
  <c r="I24" i="10"/>
  <c r="M10" i="10"/>
  <c r="K24" i="10"/>
  <c r="J10" i="10"/>
  <c r="H24" i="10"/>
  <c r="J17" i="11" l="1"/>
  <c r="J24" i="10"/>
  <c r="M17" i="11"/>
  <c r="M24" i="10"/>
  <c r="M16" i="4"/>
  <c r="F21" i="1" l="1"/>
  <c r="E21" i="1"/>
  <c r="H21" i="1" l="1"/>
  <c r="D21" i="1"/>
  <c r="G21" i="1"/>
  <c r="I21" i="1"/>
  <c r="Q50" i="12"/>
  <c r="R50" i="12"/>
  <c r="S50" i="12"/>
  <c r="T50" i="12"/>
  <c r="U50" i="12"/>
  <c r="V50" i="12"/>
  <c r="W50" i="12"/>
  <c r="X50" i="12"/>
  <c r="Y50" i="12"/>
  <c r="Z50" i="12"/>
  <c r="AA50" i="12"/>
  <c r="AB50" i="12"/>
  <c r="K21" i="1" l="1"/>
  <c r="L21" i="1"/>
  <c r="J21" i="1"/>
  <c r="M10" i="1"/>
  <c r="AB102" i="12"/>
  <c r="AA102" i="12"/>
  <c r="Z102" i="12"/>
  <c r="Y102" i="12"/>
  <c r="X102" i="12"/>
  <c r="W102" i="12"/>
  <c r="V102" i="12"/>
  <c r="U102" i="12"/>
  <c r="T102" i="12"/>
  <c r="S102" i="12"/>
  <c r="R102" i="12"/>
  <c r="Q102" i="12"/>
  <c r="N102" i="12"/>
  <c r="AC103" i="12" s="1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AC78" i="12" s="1"/>
  <c r="N50" i="12"/>
  <c r="AC51" i="12" s="1"/>
  <c r="AB25" i="12"/>
  <c r="AA25" i="12"/>
  <c r="Z25" i="12"/>
  <c r="Y25" i="12"/>
  <c r="X25" i="12"/>
  <c r="W25" i="12"/>
  <c r="V25" i="12"/>
  <c r="U25" i="12"/>
  <c r="T25" i="12"/>
  <c r="S25" i="12"/>
  <c r="R25" i="12"/>
  <c r="Q25" i="12"/>
  <c r="N25" i="12"/>
  <c r="AC26" i="12" s="1"/>
  <c r="AB153" i="9"/>
  <c r="AA153" i="9"/>
  <c r="Z153" i="9"/>
  <c r="Y153" i="9"/>
  <c r="X153" i="9"/>
  <c r="W153" i="9"/>
  <c r="V153" i="9"/>
  <c r="U153" i="9"/>
  <c r="T153" i="9"/>
  <c r="S153" i="9"/>
  <c r="R153" i="9"/>
  <c r="Q153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N128" i="9"/>
  <c r="AC129" i="9" s="1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C104" i="9" s="1"/>
  <c r="AB75" i="9"/>
  <c r="AA75" i="9"/>
  <c r="Z75" i="9"/>
  <c r="Y75" i="9"/>
  <c r="X75" i="9"/>
  <c r="W75" i="9"/>
  <c r="V75" i="9"/>
  <c r="U75" i="9"/>
  <c r="T75" i="9"/>
  <c r="S75" i="9"/>
  <c r="R75" i="9"/>
  <c r="AB50" i="9"/>
  <c r="AA50" i="9"/>
  <c r="Z50" i="9"/>
  <c r="Y50" i="9"/>
  <c r="X50" i="9"/>
  <c r="W50" i="9"/>
  <c r="V50" i="9"/>
  <c r="U50" i="9"/>
  <c r="T50" i="9"/>
  <c r="S50" i="9"/>
  <c r="R50" i="9"/>
  <c r="N50" i="9"/>
  <c r="AC51" i="9" s="1"/>
  <c r="N49" i="9"/>
  <c r="N48" i="9"/>
  <c r="N47" i="9"/>
  <c r="AB25" i="9"/>
  <c r="AA25" i="9"/>
  <c r="Z25" i="9"/>
  <c r="Y25" i="9"/>
  <c r="X25" i="9"/>
  <c r="W25" i="9"/>
  <c r="V25" i="9"/>
  <c r="U25" i="9"/>
  <c r="T25" i="9"/>
  <c r="S25" i="9"/>
  <c r="R25" i="9"/>
  <c r="AC25" i="9" s="1"/>
  <c r="AC50" i="9" l="1"/>
  <c r="AC154" i="9"/>
  <c r="AC76" i="9"/>
  <c r="M21" i="1"/>
  <c r="AB152" i="9"/>
  <c r="AB127" i="9"/>
  <c r="AB102" i="9"/>
  <c r="AB74" i="9"/>
  <c r="AB49" i="9"/>
  <c r="AB24" i="9"/>
  <c r="AB24" i="12"/>
  <c r="AB49" i="12"/>
  <c r="AB101" i="12"/>
  <c r="AB76" i="12"/>
  <c r="AA152" i="9" l="1"/>
  <c r="Z152" i="9"/>
  <c r="Y152" i="9"/>
  <c r="X152" i="9"/>
  <c r="W152" i="9"/>
  <c r="V152" i="9"/>
  <c r="U152" i="9"/>
  <c r="T152" i="9"/>
  <c r="S152" i="9"/>
  <c r="R152" i="9"/>
  <c r="Q152" i="9"/>
  <c r="AB151" i="9"/>
  <c r="AA151" i="9"/>
  <c r="Z151" i="9"/>
  <c r="Y151" i="9"/>
  <c r="X151" i="9"/>
  <c r="W151" i="9"/>
  <c r="V151" i="9"/>
  <c r="U151" i="9"/>
  <c r="T151" i="9"/>
  <c r="S151" i="9"/>
  <c r="R151" i="9"/>
  <c r="Q151" i="9"/>
  <c r="AB150" i="9"/>
  <c r="AA150" i="9"/>
  <c r="Z150" i="9"/>
  <c r="Y150" i="9"/>
  <c r="X150" i="9"/>
  <c r="W150" i="9"/>
  <c r="V150" i="9"/>
  <c r="U150" i="9"/>
  <c r="T150" i="9"/>
  <c r="S150" i="9"/>
  <c r="R150" i="9"/>
  <c r="Q150" i="9"/>
  <c r="AB149" i="9"/>
  <c r="AA149" i="9"/>
  <c r="Z149" i="9"/>
  <c r="Y149" i="9"/>
  <c r="X149" i="9"/>
  <c r="W149" i="9"/>
  <c r="V149" i="9"/>
  <c r="U149" i="9"/>
  <c r="T149" i="9"/>
  <c r="S149" i="9"/>
  <c r="R149" i="9"/>
  <c r="Q149" i="9"/>
  <c r="AB148" i="9"/>
  <c r="AA148" i="9"/>
  <c r="Z148" i="9"/>
  <c r="Y148" i="9"/>
  <c r="X148" i="9"/>
  <c r="W148" i="9"/>
  <c r="V148" i="9"/>
  <c r="U148" i="9"/>
  <c r="T148" i="9"/>
  <c r="S148" i="9"/>
  <c r="R148" i="9"/>
  <c r="Q148" i="9"/>
  <c r="AB147" i="9"/>
  <c r="AA147" i="9"/>
  <c r="Z147" i="9"/>
  <c r="Y147" i="9"/>
  <c r="X147" i="9"/>
  <c r="W147" i="9"/>
  <c r="V147" i="9"/>
  <c r="U147" i="9"/>
  <c r="T147" i="9"/>
  <c r="S147" i="9"/>
  <c r="R147" i="9"/>
  <c r="Q147" i="9"/>
  <c r="AB146" i="9"/>
  <c r="AA146" i="9"/>
  <c r="Z146" i="9"/>
  <c r="Y146" i="9"/>
  <c r="X146" i="9"/>
  <c r="W146" i="9"/>
  <c r="V146" i="9"/>
  <c r="U146" i="9"/>
  <c r="T146" i="9"/>
  <c r="S146" i="9"/>
  <c r="R146" i="9"/>
  <c r="Q146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A127" i="9"/>
  <c r="Z127" i="9"/>
  <c r="Y127" i="9"/>
  <c r="X127" i="9"/>
  <c r="W127" i="9"/>
  <c r="V127" i="9"/>
  <c r="U127" i="9"/>
  <c r="T127" i="9"/>
  <c r="S127" i="9"/>
  <c r="R127" i="9"/>
  <c r="Q127" i="9"/>
  <c r="N127" i="9"/>
  <c r="AC128" i="9" s="1"/>
  <c r="AB126" i="9"/>
  <c r="AA126" i="9"/>
  <c r="Z126" i="9"/>
  <c r="Y126" i="9"/>
  <c r="X126" i="9"/>
  <c r="W126" i="9"/>
  <c r="V126" i="9"/>
  <c r="U126" i="9"/>
  <c r="T126" i="9"/>
  <c r="S126" i="9"/>
  <c r="R126" i="9"/>
  <c r="Q126" i="9"/>
  <c r="N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N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N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N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N122" i="9"/>
  <c r="AB121" i="9"/>
  <c r="AA121" i="9"/>
  <c r="Z121" i="9"/>
  <c r="Y121" i="9"/>
  <c r="X121" i="9"/>
  <c r="W121" i="9"/>
  <c r="V121" i="9"/>
  <c r="U121" i="9"/>
  <c r="T121" i="9"/>
  <c r="S121" i="9"/>
  <c r="R121" i="9"/>
  <c r="Q121" i="9"/>
  <c r="N121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N120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N111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C103" i="9" s="1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AB99" i="9"/>
  <c r="AA99" i="9"/>
  <c r="Z99" i="9"/>
  <c r="Y99" i="9"/>
  <c r="X99" i="9"/>
  <c r="W99" i="9"/>
  <c r="V99" i="9"/>
  <c r="U99" i="9"/>
  <c r="T99" i="9"/>
  <c r="S99" i="9"/>
  <c r="R99" i="9"/>
  <c r="Q99" i="9"/>
  <c r="N99" i="9"/>
  <c r="AB98" i="9"/>
  <c r="AA98" i="9"/>
  <c r="Z98" i="9"/>
  <c r="Y98" i="9"/>
  <c r="X98" i="9"/>
  <c r="W98" i="9"/>
  <c r="V98" i="9"/>
  <c r="U98" i="9"/>
  <c r="T98" i="9"/>
  <c r="S98" i="9"/>
  <c r="R98" i="9"/>
  <c r="Q98" i="9"/>
  <c r="N98" i="9"/>
  <c r="AB97" i="9"/>
  <c r="AA97" i="9"/>
  <c r="Z97" i="9"/>
  <c r="Y97" i="9"/>
  <c r="X97" i="9"/>
  <c r="W97" i="9"/>
  <c r="V97" i="9"/>
  <c r="U97" i="9"/>
  <c r="T97" i="9"/>
  <c r="S97" i="9"/>
  <c r="R97" i="9"/>
  <c r="Q97" i="9"/>
  <c r="N97" i="9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94" i="9"/>
  <c r="AA94" i="9"/>
  <c r="Z94" i="9"/>
  <c r="Y94" i="9"/>
  <c r="X94" i="9"/>
  <c r="W94" i="9"/>
  <c r="V94" i="9"/>
  <c r="U94" i="9"/>
  <c r="T94" i="9"/>
  <c r="S94" i="9"/>
  <c r="R94" i="9"/>
  <c r="Q94" i="9"/>
  <c r="N94" i="9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C88" i="9" s="1"/>
  <c r="N86" i="9"/>
  <c r="AA74" i="9"/>
  <c r="Z74" i="9"/>
  <c r="Y74" i="9"/>
  <c r="X74" i="9"/>
  <c r="W74" i="9"/>
  <c r="V74" i="9"/>
  <c r="U74" i="9"/>
  <c r="T74" i="9"/>
  <c r="S74" i="9"/>
  <c r="R74" i="9"/>
  <c r="AB73" i="9"/>
  <c r="AA73" i="9"/>
  <c r="Z73" i="9"/>
  <c r="Y73" i="9"/>
  <c r="X73" i="9"/>
  <c r="W73" i="9"/>
  <c r="V73" i="9"/>
  <c r="U73" i="9"/>
  <c r="T73" i="9"/>
  <c r="S73" i="9"/>
  <c r="R73" i="9"/>
  <c r="AB72" i="9"/>
  <c r="AA72" i="9"/>
  <c r="Z72" i="9"/>
  <c r="Y72" i="9"/>
  <c r="X72" i="9"/>
  <c r="W72" i="9"/>
  <c r="V72" i="9"/>
  <c r="U72" i="9"/>
  <c r="T72" i="9"/>
  <c r="S72" i="9"/>
  <c r="R72" i="9"/>
  <c r="AB71" i="9"/>
  <c r="AA71" i="9"/>
  <c r="Z71" i="9"/>
  <c r="Y71" i="9"/>
  <c r="X71" i="9"/>
  <c r="W71" i="9"/>
  <c r="V71" i="9"/>
  <c r="U71" i="9"/>
  <c r="T71" i="9"/>
  <c r="S71" i="9"/>
  <c r="R71" i="9"/>
  <c r="AB70" i="9"/>
  <c r="AA70" i="9"/>
  <c r="Z70" i="9"/>
  <c r="Y70" i="9"/>
  <c r="X70" i="9"/>
  <c r="W70" i="9"/>
  <c r="V70" i="9"/>
  <c r="U70" i="9"/>
  <c r="T70" i="9"/>
  <c r="S70" i="9"/>
  <c r="R70" i="9"/>
  <c r="AB69" i="9"/>
  <c r="AA69" i="9"/>
  <c r="Z69" i="9"/>
  <c r="Y69" i="9"/>
  <c r="X69" i="9"/>
  <c r="W69" i="9"/>
  <c r="V69" i="9"/>
  <c r="U69" i="9"/>
  <c r="T69" i="9"/>
  <c r="S69" i="9"/>
  <c r="R69" i="9"/>
  <c r="AB68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59" i="9"/>
  <c r="AA59" i="9"/>
  <c r="Z59" i="9"/>
  <c r="Y59" i="9"/>
  <c r="X59" i="9"/>
  <c r="W59" i="9"/>
  <c r="V59" i="9"/>
  <c r="U59" i="9"/>
  <c r="T59" i="9"/>
  <c r="S59" i="9"/>
  <c r="R59" i="9"/>
  <c r="AA49" i="9"/>
  <c r="Z49" i="9"/>
  <c r="Y49" i="9"/>
  <c r="X49" i="9"/>
  <c r="W49" i="9"/>
  <c r="V49" i="9"/>
  <c r="U49" i="9"/>
  <c r="T49" i="9"/>
  <c r="S49" i="9"/>
  <c r="R49" i="9"/>
  <c r="AB48" i="9"/>
  <c r="AA48" i="9"/>
  <c r="Z48" i="9"/>
  <c r="Y48" i="9"/>
  <c r="X48" i="9"/>
  <c r="W48" i="9"/>
  <c r="V48" i="9"/>
  <c r="U48" i="9"/>
  <c r="T48" i="9"/>
  <c r="S48" i="9"/>
  <c r="R48" i="9"/>
  <c r="AB47" i="9"/>
  <c r="AA47" i="9"/>
  <c r="Z47" i="9"/>
  <c r="Y47" i="9"/>
  <c r="X47" i="9"/>
  <c r="W47" i="9"/>
  <c r="V47" i="9"/>
  <c r="U47" i="9"/>
  <c r="T47" i="9"/>
  <c r="S47" i="9"/>
  <c r="R47" i="9"/>
  <c r="AB46" i="9"/>
  <c r="AA46" i="9"/>
  <c r="Z46" i="9"/>
  <c r="Y46" i="9"/>
  <c r="X46" i="9"/>
  <c r="W46" i="9"/>
  <c r="V46" i="9"/>
  <c r="U46" i="9"/>
  <c r="T46" i="9"/>
  <c r="S46" i="9"/>
  <c r="R46" i="9"/>
  <c r="AB4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4" i="9"/>
  <c r="AA34" i="9"/>
  <c r="Z34" i="9"/>
  <c r="Y34" i="9"/>
  <c r="X34" i="9"/>
  <c r="W34" i="9"/>
  <c r="V34" i="9"/>
  <c r="U34" i="9"/>
  <c r="T34" i="9"/>
  <c r="S34" i="9"/>
  <c r="R34" i="9"/>
  <c r="AA24" i="9"/>
  <c r="Z24" i="9"/>
  <c r="Y24" i="9"/>
  <c r="X24" i="9"/>
  <c r="W24" i="9"/>
  <c r="V24" i="9"/>
  <c r="U24" i="9"/>
  <c r="T24" i="9"/>
  <c r="S24" i="9"/>
  <c r="R24" i="9"/>
  <c r="AC75" i="9"/>
  <c r="AB23" i="9"/>
  <c r="AA23" i="9"/>
  <c r="Z23" i="9"/>
  <c r="Y23" i="9"/>
  <c r="X23" i="9"/>
  <c r="W23" i="9"/>
  <c r="V23" i="9"/>
  <c r="U23" i="9"/>
  <c r="T23" i="9"/>
  <c r="S23" i="9"/>
  <c r="R23" i="9"/>
  <c r="AB22" i="9"/>
  <c r="AA22" i="9"/>
  <c r="Z22" i="9"/>
  <c r="Y22" i="9"/>
  <c r="X22" i="9"/>
  <c r="W22" i="9"/>
  <c r="V22" i="9"/>
  <c r="U22" i="9"/>
  <c r="T22" i="9"/>
  <c r="S22" i="9"/>
  <c r="R22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9" i="9"/>
  <c r="AA9" i="9"/>
  <c r="Z9" i="9"/>
  <c r="Y9" i="9"/>
  <c r="X9" i="9"/>
  <c r="W9" i="9"/>
  <c r="V9" i="9"/>
  <c r="U9" i="9"/>
  <c r="T9" i="9"/>
  <c r="S9" i="9"/>
  <c r="R9" i="9"/>
  <c r="N58" i="9"/>
  <c r="AA101" i="12"/>
  <c r="Z101" i="12"/>
  <c r="Y101" i="12"/>
  <c r="X101" i="12"/>
  <c r="W101" i="12"/>
  <c r="V101" i="12"/>
  <c r="U101" i="12"/>
  <c r="T101" i="12"/>
  <c r="S101" i="12"/>
  <c r="R101" i="12"/>
  <c r="Q101" i="12"/>
  <c r="N101" i="12"/>
  <c r="AC102" i="12" s="1"/>
  <c r="AB100" i="12"/>
  <c r="AA100" i="12"/>
  <c r="Z100" i="12"/>
  <c r="Y100" i="12"/>
  <c r="X100" i="12"/>
  <c r="W100" i="12"/>
  <c r="V100" i="12"/>
  <c r="U100" i="12"/>
  <c r="T100" i="12"/>
  <c r="S100" i="12"/>
  <c r="R100" i="12"/>
  <c r="Q100" i="12"/>
  <c r="N100" i="12"/>
  <c r="AB99" i="12"/>
  <c r="AA99" i="12"/>
  <c r="Z99" i="12"/>
  <c r="Y99" i="12"/>
  <c r="X99" i="12"/>
  <c r="W99" i="12"/>
  <c r="V99" i="12"/>
  <c r="U99" i="12"/>
  <c r="T99" i="12"/>
  <c r="S99" i="12"/>
  <c r="R99" i="12"/>
  <c r="Q99" i="12"/>
  <c r="N99" i="12"/>
  <c r="AB98" i="12"/>
  <c r="AA98" i="12"/>
  <c r="Z98" i="12"/>
  <c r="Y98" i="12"/>
  <c r="X98" i="12"/>
  <c r="W98" i="12"/>
  <c r="V98" i="12"/>
  <c r="U98" i="12"/>
  <c r="T98" i="12"/>
  <c r="S98" i="12"/>
  <c r="R98" i="12"/>
  <c r="Q98" i="12"/>
  <c r="N98" i="12"/>
  <c r="AB97" i="12"/>
  <c r="AA97" i="12"/>
  <c r="Z97" i="12"/>
  <c r="Y97" i="12"/>
  <c r="X97" i="12"/>
  <c r="W97" i="12"/>
  <c r="V97" i="12"/>
  <c r="U97" i="12"/>
  <c r="T97" i="12"/>
  <c r="S97" i="12"/>
  <c r="R97" i="12"/>
  <c r="Q97" i="12"/>
  <c r="N97" i="12"/>
  <c r="AB96" i="12"/>
  <c r="AA96" i="12"/>
  <c r="Z96" i="12"/>
  <c r="Y96" i="12"/>
  <c r="X96" i="12"/>
  <c r="W96" i="12"/>
  <c r="V96" i="12"/>
  <c r="U96" i="12"/>
  <c r="T96" i="12"/>
  <c r="S96" i="12"/>
  <c r="R96" i="12"/>
  <c r="Q96" i="12"/>
  <c r="N96" i="12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B93" i="12"/>
  <c r="AA93" i="12"/>
  <c r="Z93" i="12"/>
  <c r="Y93" i="12"/>
  <c r="X93" i="12"/>
  <c r="W93" i="12"/>
  <c r="V93" i="12"/>
  <c r="U93" i="12"/>
  <c r="T93" i="12"/>
  <c r="S93" i="12"/>
  <c r="R93" i="12"/>
  <c r="Q93" i="12"/>
  <c r="N93" i="12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C87" i="12" s="1"/>
  <c r="N85" i="12"/>
  <c r="AA76" i="12"/>
  <c r="Z76" i="12"/>
  <c r="Y76" i="12"/>
  <c r="X76" i="12"/>
  <c r="W76" i="12"/>
  <c r="V76" i="12"/>
  <c r="U76" i="12"/>
  <c r="T76" i="12"/>
  <c r="S76" i="12"/>
  <c r="R76" i="12"/>
  <c r="Q76" i="12"/>
  <c r="N76" i="12"/>
  <c r="AC77" i="12" s="1"/>
  <c r="AB75" i="12"/>
  <c r="AA75" i="12"/>
  <c r="Z75" i="12"/>
  <c r="Y75" i="12"/>
  <c r="X75" i="12"/>
  <c r="W75" i="12"/>
  <c r="V75" i="12"/>
  <c r="U75" i="12"/>
  <c r="T75" i="12"/>
  <c r="S75" i="12"/>
  <c r="R75" i="12"/>
  <c r="Q75" i="12"/>
  <c r="N75" i="12"/>
  <c r="AB74" i="12"/>
  <c r="AA74" i="12"/>
  <c r="Z74" i="12"/>
  <c r="Y74" i="12"/>
  <c r="X74" i="12"/>
  <c r="W74" i="12"/>
  <c r="V74" i="12"/>
  <c r="U74" i="12"/>
  <c r="T74" i="12"/>
  <c r="S74" i="12"/>
  <c r="R74" i="12"/>
  <c r="Q74" i="12"/>
  <c r="N74" i="12"/>
  <c r="AB73" i="12"/>
  <c r="AA73" i="12"/>
  <c r="Z73" i="12"/>
  <c r="Y73" i="12"/>
  <c r="X73" i="12"/>
  <c r="W73" i="12"/>
  <c r="V73" i="12"/>
  <c r="U73" i="12"/>
  <c r="T73" i="12"/>
  <c r="S73" i="12"/>
  <c r="R73" i="12"/>
  <c r="Q73" i="12"/>
  <c r="N73" i="12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C62" i="12" s="1"/>
  <c r="N60" i="12"/>
  <c r="AA49" i="12"/>
  <c r="Z49" i="12"/>
  <c r="Y49" i="12"/>
  <c r="X49" i="12"/>
  <c r="W49" i="12"/>
  <c r="V49" i="12"/>
  <c r="U49" i="12"/>
  <c r="T49" i="12"/>
  <c r="S49" i="12"/>
  <c r="R49" i="12"/>
  <c r="Q49" i="12"/>
  <c r="N49" i="12"/>
  <c r="AC50" i="12" s="1"/>
  <c r="AB48" i="12"/>
  <c r="AA48" i="12"/>
  <c r="Z48" i="12"/>
  <c r="Y48" i="12"/>
  <c r="X48" i="12"/>
  <c r="W48" i="12"/>
  <c r="V48" i="12"/>
  <c r="U48" i="12"/>
  <c r="T48" i="12"/>
  <c r="S48" i="12"/>
  <c r="R48" i="12"/>
  <c r="Q48" i="12"/>
  <c r="N48" i="12"/>
  <c r="AB47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B46" i="12"/>
  <c r="AA46" i="12"/>
  <c r="Z46" i="12"/>
  <c r="Y46" i="12"/>
  <c r="X46" i="12"/>
  <c r="W46" i="12"/>
  <c r="V46" i="12"/>
  <c r="U46" i="12"/>
  <c r="T46" i="12"/>
  <c r="S46" i="12"/>
  <c r="R46" i="12"/>
  <c r="Q46" i="12"/>
  <c r="N46" i="12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C35" i="12" s="1"/>
  <c r="N33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40" i="9" l="1"/>
  <c r="AC46" i="9"/>
  <c r="AC140" i="9"/>
  <c r="AC141" i="9"/>
  <c r="AC44" i="9"/>
  <c r="AC42" i="9"/>
  <c r="AC48" i="9"/>
  <c r="AC15" i="12"/>
  <c r="AC17" i="12"/>
  <c r="AC19" i="12"/>
  <c r="AC21" i="12"/>
  <c r="AC23" i="12"/>
  <c r="AC34" i="12"/>
  <c r="AC39" i="12"/>
  <c r="AC41" i="12"/>
  <c r="AC43" i="12"/>
  <c r="AC45" i="12"/>
  <c r="AC47" i="12"/>
  <c r="AC49" i="12"/>
  <c r="AC67" i="12"/>
  <c r="AC69" i="12"/>
  <c r="AC71" i="12"/>
  <c r="AC73" i="12"/>
  <c r="AC75" i="12"/>
  <c r="AC86" i="12"/>
  <c r="AC91" i="12"/>
  <c r="AC93" i="12"/>
  <c r="AC95" i="12"/>
  <c r="AC97" i="12"/>
  <c r="AC99" i="12"/>
  <c r="AC101" i="12"/>
  <c r="AC65" i="9"/>
  <c r="AC67" i="9"/>
  <c r="AC69" i="9"/>
  <c r="AC71" i="9"/>
  <c r="AC73" i="9"/>
  <c r="AC93" i="9"/>
  <c r="AC95" i="9"/>
  <c r="AC97" i="9"/>
  <c r="AC99" i="9"/>
  <c r="AC101" i="9"/>
  <c r="AC112" i="9"/>
  <c r="AC117" i="9"/>
  <c r="AC119" i="9"/>
  <c r="AC121" i="9"/>
  <c r="AC123" i="9"/>
  <c r="AC125" i="9"/>
  <c r="AC127" i="9"/>
  <c r="AC9" i="12"/>
  <c r="AC14" i="12"/>
  <c r="AC16" i="12"/>
  <c r="AC18" i="12"/>
  <c r="AC20" i="12"/>
  <c r="AC22" i="12"/>
  <c r="AC24" i="12"/>
  <c r="AC40" i="12"/>
  <c r="AC42" i="12"/>
  <c r="AC44" i="12"/>
  <c r="AC46" i="12"/>
  <c r="AC48" i="12"/>
  <c r="AC61" i="12"/>
  <c r="AC66" i="12"/>
  <c r="AC68" i="12"/>
  <c r="AC70" i="12"/>
  <c r="AC72" i="12"/>
  <c r="AC74" i="12"/>
  <c r="AC76" i="12"/>
  <c r="AC92" i="12"/>
  <c r="AC94" i="12"/>
  <c r="AC96" i="12"/>
  <c r="AC98" i="12"/>
  <c r="AC100" i="12"/>
  <c r="AC9" i="9"/>
  <c r="AC14" i="9"/>
  <c r="AC15" i="9"/>
  <c r="AC16" i="9"/>
  <c r="AC17" i="9"/>
  <c r="AC18" i="9"/>
  <c r="AC19" i="9"/>
  <c r="AC20" i="9"/>
  <c r="AC21" i="9"/>
  <c r="AC22" i="9"/>
  <c r="AC23" i="9"/>
  <c r="AC24" i="9"/>
  <c r="AC34" i="9"/>
  <c r="AC39" i="9"/>
  <c r="AC41" i="9"/>
  <c r="AC43" i="9"/>
  <c r="AC45" i="9"/>
  <c r="AC47" i="9"/>
  <c r="AC49" i="9"/>
  <c r="AC59" i="9"/>
  <c r="AC64" i="9"/>
  <c r="AC66" i="9"/>
  <c r="AC68" i="9"/>
  <c r="AC70" i="9"/>
  <c r="AC72" i="9"/>
  <c r="AC74" i="9"/>
  <c r="N136" i="9"/>
  <c r="AC87" i="9"/>
  <c r="AC92" i="9"/>
  <c r="AC94" i="9"/>
  <c r="AC96" i="9"/>
  <c r="AC98" i="9"/>
  <c r="AC100" i="9"/>
  <c r="AC102" i="9"/>
  <c r="AC118" i="9"/>
  <c r="AC120" i="9"/>
  <c r="AC122" i="9"/>
  <c r="AC124" i="9"/>
  <c r="AC126" i="9"/>
  <c r="AC142" i="9"/>
  <c r="AC150" i="9"/>
  <c r="AC153" i="9"/>
  <c r="AC147" i="9" l="1"/>
  <c r="AC149" i="9"/>
  <c r="AC148" i="9"/>
  <c r="AC137" i="9"/>
  <c r="AC145" i="9"/>
  <c r="AC151" i="9"/>
  <c r="AC143" i="9"/>
  <c r="AC144" i="9"/>
  <c r="AC152" i="9"/>
  <c r="AC146" i="9"/>
</calcChain>
</file>

<file path=xl/sharedStrings.xml><?xml version="1.0" encoding="utf-8"?>
<sst xmlns="http://schemas.openxmlformats.org/spreadsheetml/2006/main" count="450" uniqueCount="53">
  <si>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</si>
  <si>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</si>
  <si>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</si>
  <si>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</si>
  <si>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</si>
  <si>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</si>
  <si>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</si>
  <si>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</si>
  <si>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</si>
  <si>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</si>
  <si>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</si>
  <si>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</si>
  <si>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</si>
  <si>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</si>
  <si>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</si>
  <si>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</si>
  <si>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</si>
  <si>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</si>
  <si>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</si>
  <si>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</si>
  <si>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</si>
  <si>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</si>
  <si>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</si>
  <si>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</si>
  <si>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</si>
  <si>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</si>
  <si>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</si>
  <si>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</si>
  <si>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</si>
  <si>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</si>
  <si>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</si>
  <si>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</si>
  <si>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</si>
  <si>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</si>
  <si>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</si>
  <si>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</si>
  <si>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</si>
  <si>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</si>
  <si>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</si>
  <si>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</si>
  <si>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</si>
  <si>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</si>
  <si>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</si>
  <si>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</si>
  <si>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</si>
  <si>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</si>
  <si>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Two</t>
  </si>
  <si>
    <t>Sideral</t>
  </si>
  <si>
    <t>Omni</t>
  </si>
  <si>
    <t>Connect</t>
  </si>
  <si>
    <t>Absa</t>
  </si>
  <si>
    <t>Modern</t>
  </si>
  <si>
    <t>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</si>
</sst>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4" xfId="3" xr:uid="{00000000-0005-0000-0000-000003000000}"/>
    <cellStyle name="Normal 4 2" xfId="4" xr:uid="{00000000-0005-0000-0000-000004000000}"/>
    <cellStyle name="Porcentagem" xfId="5" builtinId="5"/>
    <cellStyle name="Separador de milhares 2" xfId="6" xr:uid="{00000000-0005-0000-0000-000006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-0.249977111117893"/>
  </sheetPr>
  <dimension ref="A1:V50"/>
  <sheetViews>
    <sheetView showGridLines="0" tabSelected="1" zoomScaleNormal="100" workbookViewId="0">
      <selection activeCell="D28" sqref="D28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FEVEREIRO/2020 -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96">
        <v>43862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17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FEVEREIRO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199" t="s">
        <v>29</v>
      </c>
      <c r="C8" s="200"/>
      <c r="D8" s="201"/>
      <c r="E8" s="202" t="s">
        <v>30</v>
      </c>
      <c r="F8" s="203"/>
      <c r="G8" s="204"/>
      <c r="H8" s="205" t="s">
        <v>38</v>
      </c>
      <c r="I8" s="206"/>
      <c r="J8" s="207"/>
      <c r="K8" s="208" t="s">
        <v>26</v>
      </c>
      <c r="L8" s="209"/>
      <c r="M8" s="209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7"/>
      <c r="B9" s="110">
        <f>YEAR($P$1)-1</f>
        <v>2019</v>
      </c>
      <c r="C9" s="111">
        <f>YEAR($P$1)</f>
        <v>2020</v>
      </c>
      <c r="D9" s="112" t="s">
        <v>25</v>
      </c>
      <c r="E9" s="117">
        <f>YEAR($P$1)-1</f>
        <v>2019</v>
      </c>
      <c r="F9" s="113">
        <f>YEAR($P$1)</f>
        <v>2020</v>
      </c>
      <c r="G9" s="118" t="s">
        <v>25</v>
      </c>
      <c r="H9" s="119">
        <f>YEAR($P$1)-1</f>
        <v>2019</v>
      </c>
      <c r="I9" s="114">
        <f>YEAR($P$1)</f>
        <v>2020</v>
      </c>
      <c r="J9" s="120" t="s">
        <v>25</v>
      </c>
      <c r="K9" s="115">
        <f>YEAR($P$1)-1</f>
        <v>2019</v>
      </c>
      <c r="L9" s="115">
        <f>YEAR($P$1)</f>
        <v>2020</v>
      </c>
      <c r="M9" s="116" t="s">
        <v>25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39</v>
      </c>
      <c r="B10" s="97">
        <v>2684422.0819999999</v>
      </c>
      <c r="C10" s="98">
        <v>2934374.873000002</v>
      </c>
      <c r="D10" s="125">
        <f t="shared" ref="D10:D16" si="0">IF(ISERROR(C10/B10),"",C10/B10-1)</f>
        <v>9.3112328599896488E-2</v>
      </c>
      <c r="E10" s="98">
        <v>3258042.2039999999</v>
      </c>
      <c r="F10" s="98">
        <v>3583708.6330000018</v>
      </c>
      <c r="G10" s="122">
        <f t="shared" ref="G10:G16" si="1">IF(ISERROR(F10/E10),"",F10/E10-1)</f>
        <v>9.995770730046738E-2</v>
      </c>
      <c r="H10" s="99">
        <f>IF(ISERROR(B10/E10),"",B10/E10)</f>
        <v>0.82393717266898858</v>
      </c>
      <c r="I10" s="100">
        <f t="shared" ref="I10:I20" si="2">IF(ISERROR(C10/F10),"",C10/F10)</f>
        <v>0.81880955554792745</v>
      </c>
      <c r="J10" s="125">
        <f>IF(ISERROR(I10/H10),"",I10/H10-1)</f>
        <v>-6.223310819259642E-3</v>
      </c>
      <c r="K10" s="100">
        <f t="shared" ref="K10" si="3">B10/B$21</f>
        <v>0.35297342124796122</v>
      </c>
      <c r="L10" s="100">
        <f t="shared" ref="L10" si="4">C10/C$21</f>
        <v>0.37119220908262524</v>
      </c>
      <c r="M10" s="129">
        <f t="shared" ref="M10" si="5">IF(ISERROR(L10/K10),"",L10/K10-1)</f>
        <v>5.1615183291280786E-2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1" t="s">
        <v>40</v>
      </c>
      <c r="B11" s="97">
        <v>2366519.733</v>
      </c>
      <c r="C11" s="98">
        <v>3013719.0639999993</v>
      </c>
      <c r="D11" s="125">
        <f t="shared" ref="D11" si="6">IF(ISERROR(C11/B11),"",C11/B11-1)</f>
        <v>0.27348148505804137</v>
      </c>
      <c r="E11" s="98">
        <v>2893279.1120000002</v>
      </c>
      <c r="F11" s="98">
        <v>3653428.1239999975</v>
      </c>
      <c r="G11" s="122">
        <f t="shared" ref="G11" si="7">IF(ISERROR(F11/E11),"",F11/E11-1)</f>
        <v>0.26272923647333113</v>
      </c>
      <c r="H11" s="99">
        <f>IF(ISERROR(B11/E11),"",B11/E11)</f>
        <v>0.8179368949178657</v>
      </c>
      <c r="I11" s="100">
        <f t="shared" ref="I11" si="8">IF(ISERROR(C11/F11),"",C11/F11)</f>
        <v>0.82490169827137438</v>
      </c>
      <c r="J11" s="125">
        <f>IF(ISERROR(I11/H11),"",I11/H11-1)</f>
        <v>8.5150864287739658E-3</v>
      </c>
      <c r="K11" s="100">
        <f t="shared" ref="K11" si="9">B11/B$21</f>
        <v>0.31117258802515757</v>
      </c>
      <c r="L11" s="100">
        <f t="shared" ref="L11" si="10">C11/C$21</f>
        <v>0.38122908126489419</v>
      </c>
      <c r="M11" s="129">
        <f t="shared" ref="M11" si="11">IF(ISERROR(L11/K11),"",L11/K11-1)</f>
        <v>0.22513709733992604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1" t="s">
        <v>41</v>
      </c>
      <c r="B12" s="97">
        <v>1599447.9850000001</v>
      </c>
      <c r="C12" s="98">
        <v>1922413.7529999972</v>
      </c>
      <c r="D12" s="125">
        <f t="shared" ref="D12" si="12">IF(ISERROR(C12/B12),"",C12/B12-1)</f>
        <v>0.2019232704213243</v>
      </c>
      <c r="E12" s="98">
        <v>1955358.814</v>
      </c>
      <c r="F12" s="98">
        <v>2356884.4419999993</v>
      </c>
      <c r="G12" s="122">
        <f t="shared" ref="G12" si="13">IF(ISERROR(F12/E12),"",F12/E12-1)</f>
        <v>0.20534626439155401</v>
      </c>
      <c r="H12" s="99">
        <f>IF(ISERROR(B12/E12),"",B12/E12)</f>
        <v>0.81798183205468711</v>
      </c>
      <c r="I12" s="100">
        <f t="shared" ref="I12" si="14">IF(ISERROR(C12/F12),"",C12/F12)</f>
        <v>0.81565889219782028</v>
      </c>
      <c r="J12" s="125">
        <f>IF(ISERROR(I12/H12),"",I12/H12-1)</f>
        <v>-2.8398428496043682E-3</v>
      </c>
      <c r="K12" s="100">
        <f t="shared" ref="K12" si="15">B12/B$21</f>
        <v>0.21031067772806669</v>
      </c>
      <c r="L12" s="100">
        <f t="shared" ref="L12" si="16">C12/C$21</f>
        <v>0.24318126982097041</v>
      </c>
      <c r="M12" s="129">
        <f t="shared" ref="M12" si="17">IF(ISERROR(L12/K12),"",L12/K12-1)</f>
        <v>0.15629540282022991</v>
      </c>
      <c r="N12" s="50"/>
      <c r="O12" s="44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71" t="s">
        <v>42</v>
      </c>
      <c r="B13" s="97">
        <v>928756.58100000001</v>
      </c>
      <c r="C13" s="98"/>
      <c r="D13" s="125">
        <f t="shared" si="0"/>
        <v>-1</v>
      </c>
      <c r="E13" s="98">
        <v>1081527.054</v>
      </c>
      <c r="F13" s="98"/>
      <c r="G13" s="122">
        <f t="shared" si="1"/>
        <v>-1</v>
      </c>
      <c r="H13" s="99">
        <f t="shared" ref="H13:H20" si="18">IF(ISERROR(B13/E13),"",B13/E13)</f>
        <v>0.85874558344612617</v>
      </c>
      <c r="I13" s="100" t="str">
        <f t="shared" si="2"/>
        <v/>
      </c>
      <c r="J13" s="125" t="str">
        <f t="shared" ref="J13:J20" si="19">IF(ISERROR(I13/H13),"",I13/H13-1)</f>
        <v/>
      </c>
      <c r="K13" s="100">
        <f t="shared" ref="K13:K20" si="20">B13/B$21</f>
        <v>0.12212177440363092</v>
      </c>
      <c r="L13" s="100">
        <f t="shared" ref="L13:L20" si="21">C13/C$21</f>
        <v>0</v>
      </c>
      <c r="M13" s="129">
        <f t="shared" ref="M13:M20" si="22">IF(ISERROR(L13/K13),"",L13/K13-1)</f>
        <v>-1</v>
      </c>
      <c r="N13" s="50"/>
      <c r="O13" s="44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71" t="s">
        <v>43</v>
      </c>
      <c r="B14" s="97">
        <v>17197.867999999999</v>
      </c>
      <c r="C14" s="98">
        <v>25089.919999999991</v>
      </c>
      <c r="D14" s="125">
        <f t="shared" si="0"/>
        <v>0.4588971144562799</v>
      </c>
      <c r="E14" s="98">
        <v>29623.11</v>
      </c>
      <c r="F14" s="98">
        <v>42567.948000000004</v>
      </c>
      <c r="G14" s="122">
        <f t="shared" si="1"/>
        <v>0.43698443546271815</v>
      </c>
      <c r="H14" s="99">
        <f t="shared" si="18"/>
        <v>0.58055578904443184</v>
      </c>
      <c r="I14" s="100">
        <f t="shared" si="2"/>
        <v>0.58940872602080774</v>
      </c>
      <c r="J14" s="125">
        <f t="shared" si="19"/>
        <v>1.5249071912533108E-2</v>
      </c>
      <c r="K14" s="100">
        <f t="shared" si="20"/>
        <v>2.2613397300055558E-3</v>
      </c>
      <c r="L14" s="100">
        <f t="shared" si="21"/>
        <v>3.173821762242963E-3</v>
      </c>
      <c r="M14" s="129">
        <f t="shared" si="22"/>
        <v>0.40351390820660349</v>
      </c>
      <c r="N14" s="50"/>
      <c r="O14" s="44"/>
      <c r="P14" s="18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71" t="s">
        <v>44</v>
      </c>
      <c r="B15" s="97">
        <v>5830.4159999999993</v>
      </c>
      <c r="C15" s="98">
        <v>6169.8740000000025</v>
      </c>
      <c r="D15" s="125">
        <f t="shared" si="0"/>
        <v>5.8221917612740315E-2</v>
      </c>
      <c r="E15" s="98">
        <v>8812.3760000000002</v>
      </c>
      <c r="F15" s="98">
        <v>13745.561000000002</v>
      </c>
      <c r="G15" s="122">
        <f t="shared" si="1"/>
        <v>0.55980191948232827</v>
      </c>
      <c r="H15" s="99">
        <f t="shared" si="18"/>
        <v>0.66161679892006409</v>
      </c>
      <c r="I15" s="100">
        <f t="shared" si="2"/>
        <v>0.44886301839553888</v>
      </c>
      <c r="J15" s="125">
        <f t="shared" si="19"/>
        <v>-0.3215664730275839</v>
      </c>
      <c r="K15" s="100">
        <f t="shared" si="20"/>
        <v>7.6663871029014011E-4</v>
      </c>
      <c r="L15" s="100">
        <f t="shared" si="21"/>
        <v>7.8047599878744347E-4</v>
      </c>
      <c r="M15" s="129">
        <f t="shared" si="22"/>
        <v>1.8049295335043292E-2</v>
      </c>
      <c r="N15" s="50"/>
      <c r="O15" s="121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45</v>
      </c>
      <c r="B16" s="101">
        <v>2657.335</v>
      </c>
      <c r="C16" s="102">
        <v>725.5200000000001</v>
      </c>
      <c r="D16" s="125">
        <f t="shared" si="0"/>
        <v>-0.72697458167675499</v>
      </c>
      <c r="E16" s="98">
        <v>2948.152</v>
      </c>
      <c r="F16" s="98">
        <v>871.72800000000007</v>
      </c>
      <c r="G16" s="122">
        <f t="shared" si="1"/>
        <v>-0.70431375315791045</v>
      </c>
      <c r="H16" s="99">
        <f t="shared" si="18"/>
        <v>0.90135617159495174</v>
      </c>
      <c r="I16" s="100">
        <f t="shared" si="2"/>
        <v>0.83227795826221029</v>
      </c>
      <c r="J16" s="125">
        <f t="shared" si="19"/>
        <v>-7.663808770567071E-2</v>
      </c>
      <c r="K16" s="100">
        <f t="shared" si="20"/>
        <v>3.4941175333095441E-4</v>
      </c>
      <c r="L16" s="100">
        <f t="shared" si="21"/>
        <v>9.1776744004863926E-5</v>
      </c>
      <c r="M16" s="129">
        <f t="shared" si="22"/>
        <v>-0.73733927628377405</v>
      </c>
      <c r="N16" s="50"/>
      <c r="O16" s="121"/>
      <c r="P16" s="76"/>
      <c r="Q16" s="18"/>
      <c r="R16" s="18"/>
      <c r="S16" s="18"/>
      <c r="T16" s="18"/>
      <c r="U16" s="18"/>
      <c r="V16" s="18"/>
    </row>
    <row r="17" spans="1:22" s="1" customFormat="1" ht="15" customHeight="1" x14ac:dyDescent="0.2">
      <c r="A17" s="55" t="s">
        <v>46</v>
      </c>
      <c r="B17" s="101">
        <v>278.68</v>
      </c>
      <c r="C17" s="102">
        <v>958.32499999999993</v>
      </c>
      <c r="D17" s="126">
        <f t="shared" ref="D17:D21" si="23">IF(ISERROR(C17/B17),"",C17/B17-1)</f>
        <v>2.4388007750825316</v>
      </c>
      <c r="E17" s="102">
        <v>635.88599999999997</v>
      </c>
      <c r="F17" s="102">
        <v>2608.4250000000002</v>
      </c>
      <c r="G17" s="123">
        <f t="shared" ref="G17:G21" si="24">IF(ISERROR(F17/E17),"",F17/E17-1)</f>
        <v>3.1020324397769414</v>
      </c>
      <c r="H17" s="99">
        <f t="shared" si="18"/>
        <v>0.43825465570872768</v>
      </c>
      <c r="I17" s="100">
        <f t="shared" si="2"/>
        <v>0.36739603400519466</v>
      </c>
      <c r="J17" s="125">
        <f t="shared" si="19"/>
        <v>-0.16168367130964834</v>
      </c>
      <c r="K17" s="100">
        <f t="shared" si="20"/>
        <v>3.6643504645921711E-5</v>
      </c>
      <c r="L17" s="100">
        <f t="shared" si="21"/>
        <v>1.2122608363444317E-4</v>
      </c>
      <c r="M17" s="129">
        <f t="shared" si="22"/>
        <v>2.3082557142343423</v>
      </c>
      <c r="N17" s="44"/>
      <c r="O17" s="121"/>
      <c r="P17" s="18"/>
      <c r="Q17" s="18"/>
      <c r="R17" s="18"/>
      <c r="S17" s="18"/>
      <c r="T17" s="18"/>
      <c r="U17" s="18"/>
      <c r="V17" s="18"/>
    </row>
    <row r="18" spans="1:22" s="1" customFormat="1" ht="15" customHeight="1" x14ac:dyDescent="0.2">
      <c r="A18" s="55" t="s">
        <v>47</v>
      </c>
      <c r="B18" s="101">
        <v>57.076000000000001</v>
      </c>
      <c r="C18" s="102">
        <v>323.45299999999997</v>
      </c>
      <c r="D18" s="126">
        <f t="shared" si="23"/>
        <v>4.6670579578106377</v>
      </c>
      <c r="E18" s="102">
        <v>63.856000000000002</v>
      </c>
      <c r="F18" s="102">
        <v>1089.3520000000001</v>
      </c>
      <c r="G18" s="123">
        <f t="shared" si="24"/>
        <v>16.059508895013781</v>
      </c>
      <c r="H18" s="99">
        <f t="shared" si="18"/>
        <v>0.89382360310699072</v>
      </c>
      <c r="I18" s="100">
        <f t="shared" si="2"/>
        <v>0.29692239055879088</v>
      </c>
      <c r="J18" s="125">
        <f t="shared" si="19"/>
        <v>-0.6678065006040691</v>
      </c>
      <c r="K18" s="100">
        <f t="shared" si="20"/>
        <v>7.5048969110471783E-6</v>
      </c>
      <c r="L18" s="100">
        <f t="shared" si="21"/>
        <v>4.0916119719105261E-5</v>
      </c>
      <c r="M18" s="129">
        <f t="shared" si="22"/>
        <v>4.451922951649995</v>
      </c>
      <c r="N18" s="44"/>
      <c r="O18" s="121"/>
      <c r="P18" s="76"/>
      <c r="Q18" s="85"/>
      <c r="R18" s="18"/>
      <c r="S18" s="18"/>
      <c r="T18" s="18"/>
      <c r="U18" s="18"/>
      <c r="V18" s="18"/>
    </row>
    <row r="19" spans="1:22" s="1" customFormat="1" ht="15" customHeight="1" x14ac:dyDescent="0.2">
      <c r="A19" s="55" t="s">
        <v>48</v>
      </c>
      <c r="B19" s="101"/>
      <c r="C19" s="102">
        <v>1157.279</v>
      </c>
      <c r="D19" s="126" t="str">
        <f t="shared" si="23"/>
        <v/>
      </c>
      <c r="E19" s="102"/>
      <c r="F19" s="102">
        <v>2047.2960000000003</v>
      </c>
      <c r="G19" s="123" t="str">
        <f t="shared" ref="G19" si="25">IF(ISERROR(F19/E19),"",F19/E19-1)</f>
        <v/>
      </c>
      <c r="H19" s="99" t="str">
        <f t="shared" si="18"/>
        <v/>
      </c>
      <c r="I19" s="100">
        <f t="shared" si="2"/>
        <v>0.56527194895120192</v>
      </c>
      <c r="J19" s="125" t="str">
        <f t="shared" si="19"/>
        <v/>
      </c>
      <c r="K19" s="100">
        <f t="shared" si="20"/>
        <v>0</v>
      </c>
      <c r="L19" s="100">
        <f t="shared" si="21"/>
        <v>1.4639334342982262E-4</v>
      </c>
      <c r="M19" s="129" t="str">
        <f t="shared" si="22"/>
        <v/>
      </c>
      <c r="N19" s="44"/>
      <c r="O19" s="121"/>
      <c r="P19" s="76"/>
      <c r="Q19" s="85"/>
      <c r="R19" s="18"/>
      <c r="S19" s="18"/>
      <c r="T19" s="18"/>
      <c r="U19" s="18"/>
      <c r="V19" s="18"/>
    </row>
    <row r="20" spans="1:22" s="1" customFormat="1" ht="15" customHeight="1" thickBot="1" x14ac:dyDescent="0.25">
      <c r="A20" s="55" t="s">
        <v>52</v>
      </c>
      <c r="B20" s="101"/>
      <c r="C20" s="102">
        <v>338.58099999999996</v>
      </c>
      <c r="D20" s="126" t="str">
        <f>IF(ISERROR(C20/B20),"",C20/B20-1)</f>
        <v/>
      </c>
      <c r="E20" s="102"/>
      <c r="F20" s="102">
        <v>595.93499999999995</v>
      </c>
      <c r="G20" s="123" t="str">
        <f t="shared" si="24"/>
        <v/>
      </c>
      <c r="H20" s="99" t="str">
        <f t="shared" si="18"/>
        <v/>
      </c>
      <c r="I20" s="100">
        <f t="shared" si="2"/>
        <v>0.56815088893922994</v>
      </c>
      <c r="J20" s="125" t="str">
        <f t="shared" si="19"/>
        <v/>
      </c>
      <c r="K20" s="100">
        <f t="shared" si="20"/>
        <v>0</v>
      </c>
      <c r="L20" s="100">
        <f t="shared" si="21"/>
        <v>4.2829779691684344E-5</v>
      </c>
      <c r="M20" s="129" t="str">
        <f t="shared" si="22"/>
        <v/>
      </c>
      <c r="N20" s="44"/>
      <c r="O20" s="121"/>
      <c r="P20" s="18"/>
      <c r="Q20" s="18"/>
      <c r="R20" s="18"/>
      <c r="S20" s="18"/>
      <c r="T20" s="18"/>
      <c r="U20" s="18"/>
      <c r="V20" s="18"/>
    </row>
    <row r="21" spans="1:22" s="1" customFormat="1" ht="15" customHeight="1" thickBot="1" x14ac:dyDescent="0.25">
      <c r="A21" s="78" t="s">
        <v>21</v>
      </c>
      <c r="B21" s="103">
        <f>SUM(B10:B20)</f>
        <v>7605167.7560000001</v>
      </c>
      <c r="C21" s="104">
        <f>SUM(C10:C20)</f>
        <v>7905270.6419999972</v>
      </c>
      <c r="D21" s="127">
        <f t="shared" si="23"/>
        <v>3.946039004376134E-2</v>
      </c>
      <c r="E21" s="105">
        <f>SUM(E10:E20)</f>
        <v>9230290.5640000012</v>
      </c>
      <c r="F21" s="106">
        <f>SUM(F10:F20)</f>
        <v>9657547.444000002</v>
      </c>
      <c r="G21" s="124">
        <f t="shared" si="24"/>
        <v>4.6288562319629412E-2</v>
      </c>
      <c r="H21" s="107">
        <f>IF(ISERROR(B21/E21),"",B21/E21)</f>
        <v>0.82393589922961807</v>
      </c>
      <c r="I21" s="108">
        <f t="shared" ref="I21" si="26">IF(ISERROR(C21/F21),"",C21/F21)</f>
        <v>0.81855882022214121</v>
      </c>
      <c r="J21" s="128">
        <f t="shared" ref="J21" si="27">IF(ISERROR(I21/H21),"",I21/H21-1)</f>
        <v>-6.5260889985548909E-3</v>
      </c>
      <c r="K21" s="109">
        <f>SUM(K10:K20)</f>
        <v>1</v>
      </c>
      <c r="L21" s="109">
        <f>SUM(L10:L20)</f>
        <v>1</v>
      </c>
      <c r="M21" s="130">
        <f t="shared" ref="M21" si="28">IF(ISERROR(L21/K21),"",L21/K21-1)</f>
        <v>0</v>
      </c>
      <c r="N21" s="18"/>
      <c r="O21" s="18"/>
      <c r="P21" s="18"/>
      <c r="Q21" s="18"/>
      <c r="R21" s="18"/>
      <c r="S21" s="18"/>
      <c r="T21" s="18"/>
      <c r="U21" s="18"/>
      <c r="V21" s="18"/>
    </row>
    <row r="22" spans="1:22" s="1" customFormat="1" ht="15" customHeight="1" x14ac:dyDescent="0.2">
      <c r="A22" s="46"/>
      <c r="B22" s="47"/>
      <c r="C22" s="47"/>
      <c r="D22" s="47"/>
      <c r="E22" s="47"/>
      <c r="F22" s="61"/>
      <c r="G22" s="47"/>
      <c r="H22" s="47"/>
      <c r="I22" s="47"/>
      <c r="J22" s="47"/>
      <c r="K22" s="87"/>
      <c r="L22" s="87"/>
      <c r="M22" s="87"/>
      <c r="N22" s="87"/>
      <c r="O22" s="18"/>
      <c r="P22" s="18"/>
      <c r="Q22" s="18"/>
      <c r="R22" s="18"/>
      <c r="S22" s="18"/>
      <c r="T22" s="18"/>
      <c r="U22" s="18"/>
      <c r="V22" s="18"/>
    </row>
    <row r="23" spans="1:22" s="1" customFormat="1" ht="15" customHeight="1" x14ac:dyDescent="0.2">
      <c r="A23" s="46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15" customHeight="1" thickBot="1" x14ac:dyDescent="0.25">
      <c r="A24" s="194" t="str">
        <f>"ACUMULADO NO ANO: JANEIRO A "&amp;UPPER(TEXT($P$1,"mmmmmmmmmm"))</f>
        <v>ACUMULADO NO ANO: JANEIRO A FEVEREIRO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</row>
    <row r="25" spans="1:22" ht="15" customHeight="1" thickBot="1" x14ac:dyDescent="0.25">
      <c r="A25" s="196" t="s">
        <v>0</v>
      </c>
      <c r="B25" s="199" t="s">
        <v>29</v>
      </c>
      <c r="C25" s="200"/>
      <c r="D25" s="201"/>
      <c r="E25" s="202" t="s">
        <v>30</v>
      </c>
      <c r="F25" s="203"/>
      <c r="G25" s="204"/>
      <c r="H25" s="205" t="s">
        <v>38</v>
      </c>
      <c r="I25" s="206"/>
      <c r="J25" s="207"/>
      <c r="K25" s="208" t="s">
        <v>26</v>
      </c>
      <c r="L25" s="209"/>
      <c r="M25" s="209"/>
    </row>
    <row r="26" spans="1:22" ht="15" customHeight="1" thickBot="1" x14ac:dyDescent="0.25">
      <c r="A26" s="197"/>
      <c r="B26" s="110">
        <f>YEAR($P$1)-1</f>
        <v>2019</v>
      </c>
      <c r="C26" s="111">
        <f>YEAR($P$1)</f>
        <v>2020</v>
      </c>
      <c r="D26" s="112" t="s">
        <v>25</v>
      </c>
      <c r="E26" s="117">
        <f>YEAR($P$1)-1</f>
        <v>2019</v>
      </c>
      <c r="F26" s="113">
        <f>YEAR($P$1)</f>
        <v>2020</v>
      </c>
      <c r="G26" s="118" t="s">
        <v>25</v>
      </c>
      <c r="H26" s="119">
        <f>YEAR($P$1)-1</f>
        <v>2019</v>
      </c>
      <c r="I26" s="114">
        <f>YEAR($P$1)</f>
        <v>2020</v>
      </c>
      <c r="J26" s="120" t="s">
        <v>25</v>
      </c>
      <c r="K26" s="115">
        <f>YEAR($P$1)-1</f>
        <v>2019</v>
      </c>
      <c r="L26" s="115">
        <f>YEAR($P$1)</f>
        <v>2020</v>
      </c>
      <c r="M26" s="116" t="s">
        <v>25</v>
      </c>
    </row>
    <row r="27" spans="1:22" ht="15" customHeight="1" x14ac:dyDescent="0.2">
      <c r="A27" s="54" t="s">
        <v>39</v>
      </c>
      <c r="B27" s="97">
        <v>6415062.9840000002</v>
      </c>
      <c r="C27" s="98">
        <v>6717306.4919999978</v>
      </c>
      <c r="D27" s="125">
        <f t="shared" ref="D27:D37" si="29">IF(ISERROR(C27/B27),"",C27/B27-1)</f>
        <v>4.7114659474713161E-2</v>
      </c>
      <c r="E27" s="98">
        <v>7670006.4799999995</v>
      </c>
      <c r="F27" s="98">
        <v>8015615.0540000014</v>
      </c>
      <c r="G27" s="122">
        <f t="shared" ref="G27:G38" si="30">IF(ISERROR(F27/E27),"",F27/E27-1)</f>
        <v>4.5059749936482651E-2</v>
      </c>
      <c r="H27" s="99">
        <f>IF(ISERROR(B27/E27),"",B27/E27)</f>
        <v>0.83638299403366356</v>
      </c>
      <c r="I27" s="100">
        <f t="shared" ref="I27:I38" si="31">IF(ISERROR(C27/F27),"",C27/F27)</f>
        <v>0.83802758075911921</v>
      </c>
      <c r="J27" s="125">
        <f>IF(ISERROR(I27/H27),"",I27/H27-1)</f>
        <v>1.9663081831975404E-3</v>
      </c>
      <c r="K27" s="100">
        <f>B27/B$38</f>
        <v>0.37267381253702153</v>
      </c>
      <c r="L27" s="100">
        <f>C27/C$38</f>
        <v>0.37921802096245849</v>
      </c>
      <c r="M27" s="129">
        <f t="shared" ref="M27:M38" si="32">IF(ISERROR(L27/K27),"",L27/K27-1)</f>
        <v>1.7560151009502034E-2</v>
      </c>
    </row>
    <row r="28" spans="1:22" ht="15" customHeight="1" x14ac:dyDescent="0.2">
      <c r="A28" s="71" t="s">
        <v>40</v>
      </c>
      <c r="B28" s="97">
        <v>5234869.7390000001</v>
      </c>
      <c r="C28" s="98">
        <v>6585769.3729999959</v>
      </c>
      <c r="D28" s="125">
        <f t="shared" ref="D28" si="33">IF(ISERROR(C28/B28),"",C28/B28-1)</f>
        <v>0.25805792719840515</v>
      </c>
      <c r="E28" s="98">
        <v>6311311.1310000001</v>
      </c>
      <c r="F28" s="98">
        <v>7773681.6420000009</v>
      </c>
      <c r="G28" s="122">
        <f t="shared" ref="G28" si="34">IF(ISERROR(F28/E28),"",F28/E28-1)</f>
        <v>0.23170629377105278</v>
      </c>
      <c r="H28" s="99">
        <f>IF(ISERROR(B28/E28),"",B28/E28)</f>
        <v>0.82944250890869287</v>
      </c>
      <c r="I28" s="100">
        <f t="shared" ref="I28" si="35">IF(ISERROR(C28/F28),"",C28/F28)</f>
        <v>0.84718794469509806</v>
      </c>
      <c r="J28" s="125">
        <f>IF(ISERROR(I28/H28),"",I28/H28-1)</f>
        <v>2.139441323034319E-2</v>
      </c>
      <c r="K28" s="100">
        <f>B28/B$38</f>
        <v>0.304112191670387</v>
      </c>
      <c r="L28" s="100">
        <f>C28/C$38</f>
        <v>0.37179224010674045</v>
      </c>
      <c r="M28" s="129">
        <f t="shared" ref="M28" si="36">IF(ISERROR(L28/K28),"",L28/K28-1)</f>
        <v>0.22254960600102702</v>
      </c>
    </row>
    <row r="29" spans="1:22" ht="15" customHeight="1" x14ac:dyDescent="0.2">
      <c r="A29" s="71" t="s">
        <v>41</v>
      </c>
      <c r="B29" s="97">
        <v>3514311.8770000003</v>
      </c>
      <c r="C29" s="98">
        <v>4338820.7219999991</v>
      </c>
      <c r="D29" s="125">
        <f t="shared" si="29"/>
        <v>0.23461459137879426</v>
      </c>
      <c r="E29" s="98">
        <v>4290424.59</v>
      </c>
      <c r="F29" s="98">
        <v>5220089.9419999914</v>
      </c>
      <c r="G29" s="122">
        <f t="shared" si="30"/>
        <v>0.21668376462479477</v>
      </c>
      <c r="H29" s="99">
        <f t="shared" ref="H29:H37" si="37">IF(ISERROR(B29/E29),"",B29/E29)</f>
        <v>0.81910584914860385</v>
      </c>
      <c r="I29" s="100">
        <f t="shared" ref="I29:I37" si="38">IF(ISERROR(C29/F29),"",C29/F29)</f>
        <v>0.83117738778609085</v>
      </c>
      <c r="J29" s="125">
        <f t="shared" ref="J29:J37" si="39">IF(ISERROR(I29/H29),"",I29/H29-1)</f>
        <v>1.4737458717984264E-2</v>
      </c>
      <c r="K29" s="100">
        <f t="shared" ref="K29:K37" si="40">B29/B$38</f>
        <v>0.20415886935362418</v>
      </c>
      <c r="L29" s="100">
        <f t="shared" ref="L29:L37" si="41">C29/C$38</f>
        <v>0.24494326847632927</v>
      </c>
      <c r="M29" s="129">
        <f t="shared" ref="M29:M37" si="42">IF(ISERROR(L29/K29),"",L29/K29-1)</f>
        <v>0.19976795155571869</v>
      </c>
    </row>
    <row r="30" spans="1:22" ht="15" customHeight="1" x14ac:dyDescent="0.2">
      <c r="A30" s="71" t="s">
        <v>42</v>
      </c>
      <c r="B30" s="97">
        <v>1993479.068</v>
      </c>
      <c r="C30" s="98"/>
      <c r="D30" s="125">
        <f t="shared" si="29"/>
        <v>-1</v>
      </c>
      <c r="E30" s="98">
        <v>2312301.9609999997</v>
      </c>
      <c r="F30" s="98"/>
      <c r="G30" s="122">
        <f t="shared" si="30"/>
        <v>-1</v>
      </c>
      <c r="H30" s="99">
        <f t="shared" si="37"/>
        <v>0.86211883293040215</v>
      </c>
      <c r="I30" s="100" t="str">
        <f t="shared" si="38"/>
        <v/>
      </c>
      <c r="J30" s="125" t="str">
        <f t="shared" si="39"/>
        <v/>
      </c>
      <c r="K30" s="100">
        <f t="shared" si="40"/>
        <v>0.11580828533363445</v>
      </c>
      <c r="L30" s="100">
        <f t="shared" si="41"/>
        <v>0</v>
      </c>
      <c r="M30" s="129">
        <f t="shared" si="42"/>
        <v>-1</v>
      </c>
    </row>
    <row r="31" spans="1:22" ht="15" customHeight="1" x14ac:dyDescent="0.2">
      <c r="A31" s="71" t="s">
        <v>43</v>
      </c>
      <c r="B31" s="97">
        <v>37977.773000000001</v>
      </c>
      <c r="C31" s="98">
        <v>51302.643000000018</v>
      </c>
      <c r="D31" s="125">
        <f t="shared" si="29"/>
        <v>0.35085969890862256</v>
      </c>
      <c r="E31" s="98">
        <v>59580.79</v>
      </c>
      <c r="F31" s="98">
        <v>86672.453999999998</v>
      </c>
      <c r="G31" s="122">
        <f t="shared" si="30"/>
        <v>0.45470467914238788</v>
      </c>
      <c r="H31" s="99">
        <f t="shared" si="37"/>
        <v>0.63741640552265255</v>
      </c>
      <c r="I31" s="100">
        <f t="shared" si="38"/>
        <v>0.59191404687814675</v>
      </c>
      <c r="J31" s="125">
        <f t="shared" si="39"/>
        <v>-7.1385609548590079E-2</v>
      </c>
      <c r="K31" s="100">
        <f t="shared" si="40"/>
        <v>2.2062638341783674E-3</v>
      </c>
      <c r="L31" s="100">
        <f t="shared" si="41"/>
        <v>2.8962333000248546E-3</v>
      </c>
      <c r="M31" s="129">
        <f t="shared" si="42"/>
        <v>0.3127320745405946</v>
      </c>
    </row>
    <row r="32" spans="1:22" ht="15" customHeight="1" x14ac:dyDescent="0.2">
      <c r="A32" s="55" t="s">
        <v>44</v>
      </c>
      <c r="B32" s="101">
        <v>11712.518</v>
      </c>
      <c r="C32" s="102">
        <v>10471.351999999999</v>
      </c>
      <c r="D32" s="125">
        <f t="shared" si="29"/>
        <v>-0.1059691861305998</v>
      </c>
      <c r="E32" s="98">
        <v>17979.194</v>
      </c>
      <c r="F32" s="98">
        <v>25333.224999999999</v>
      </c>
      <c r="G32" s="122">
        <f t="shared" si="30"/>
        <v>0.4090300710921746</v>
      </c>
      <c r="H32" s="99">
        <f t="shared" si="37"/>
        <v>0.65144844646539779</v>
      </c>
      <c r="I32" s="100">
        <f t="shared" si="38"/>
        <v>0.4133446096973441</v>
      </c>
      <c r="J32" s="125">
        <f t="shared" si="39"/>
        <v>-0.36549912438957788</v>
      </c>
      <c r="K32" s="100">
        <f t="shared" si="40"/>
        <v>6.8042180542190144E-4</v>
      </c>
      <c r="L32" s="100">
        <f t="shared" si="41"/>
        <v>5.9114845912874013E-4</v>
      </c>
      <c r="M32" s="129">
        <f t="shared" si="42"/>
        <v>-0.13120294732148774</v>
      </c>
    </row>
    <row r="33" spans="1:13" ht="15" customHeight="1" x14ac:dyDescent="0.2">
      <c r="A33" s="55" t="s">
        <v>45</v>
      </c>
      <c r="B33" s="101">
        <v>5599.4920000000002</v>
      </c>
      <c r="C33" s="102">
        <v>3538.4129999999996</v>
      </c>
      <c r="D33" s="125">
        <f t="shared" si="29"/>
        <v>-0.36808321183421644</v>
      </c>
      <c r="E33" s="102">
        <v>6215.5079999999998</v>
      </c>
      <c r="F33" s="102">
        <v>4309.0639999999994</v>
      </c>
      <c r="G33" s="122">
        <f t="shared" si="30"/>
        <v>-0.30672376256293132</v>
      </c>
      <c r="H33" s="99">
        <f t="shared" si="37"/>
        <v>0.90089048232260349</v>
      </c>
      <c r="I33" s="100">
        <f t="shared" si="38"/>
        <v>0.82115582409544163</v>
      </c>
      <c r="J33" s="125">
        <f t="shared" si="39"/>
        <v>-8.8506494176291417E-2</v>
      </c>
      <c r="K33" s="100">
        <f t="shared" si="40"/>
        <v>3.2529439494440851E-4</v>
      </c>
      <c r="L33" s="100">
        <f t="shared" si="41"/>
        <v>1.9975714623203408E-4</v>
      </c>
      <c r="M33" s="129">
        <f t="shared" si="42"/>
        <v>-0.38591888044621314</v>
      </c>
    </row>
    <row r="34" spans="1:13" ht="15" customHeight="1" x14ac:dyDescent="0.2">
      <c r="A34" s="55" t="s">
        <v>46</v>
      </c>
      <c r="B34" s="101">
        <v>543.00900000000001</v>
      </c>
      <c r="C34" s="102">
        <v>2108.4360000000006</v>
      </c>
      <c r="D34" s="125">
        <f t="shared" si="29"/>
        <v>2.8828748694773023</v>
      </c>
      <c r="E34" s="102">
        <v>1343.961</v>
      </c>
      <c r="F34" s="102">
        <v>5448.8519999999962</v>
      </c>
      <c r="G34" s="122">
        <f t="shared" si="30"/>
        <v>3.0543230049086221</v>
      </c>
      <c r="H34" s="99">
        <f t="shared" si="37"/>
        <v>0.40403627783841944</v>
      </c>
      <c r="I34" s="100">
        <f t="shared" si="38"/>
        <v>0.38695049893078431</v>
      </c>
      <c r="J34" s="125">
        <f t="shared" si="39"/>
        <v>-4.2287734653540188E-2</v>
      </c>
      <c r="K34" s="100">
        <f t="shared" si="40"/>
        <v>3.154532305865752E-5</v>
      </c>
      <c r="L34" s="100">
        <f t="shared" si="41"/>
        <v>1.1902939492164572E-4</v>
      </c>
      <c r="M34" s="129">
        <f t="shared" si="42"/>
        <v>2.7732818491132383</v>
      </c>
    </row>
    <row r="35" spans="1:13" ht="15" customHeight="1" x14ac:dyDescent="0.2">
      <c r="A35" s="55" t="s">
        <v>47</v>
      </c>
      <c r="B35" s="101">
        <v>57.076000000000001</v>
      </c>
      <c r="C35" s="102">
        <v>1753.2120000000002</v>
      </c>
      <c r="D35" s="125">
        <f t="shared" si="29"/>
        <v>29.717149064405358</v>
      </c>
      <c r="E35" s="102">
        <v>63.856000000000002</v>
      </c>
      <c r="F35" s="102">
        <v>2782.4200000000005</v>
      </c>
      <c r="G35" s="122">
        <f t="shared" si="30"/>
        <v>42.573352543222256</v>
      </c>
      <c r="H35" s="99">
        <f t="shared" si="37"/>
        <v>0.89382360310699072</v>
      </c>
      <c r="I35" s="100">
        <f t="shared" si="38"/>
        <v>0.63010329137944665</v>
      </c>
      <c r="J35" s="125">
        <f t="shared" si="39"/>
        <v>-0.29504737938317427</v>
      </c>
      <c r="K35" s="100">
        <f t="shared" si="40"/>
        <v>3.3157477295881595E-6</v>
      </c>
      <c r="L35" s="100">
        <f t="shared" si="41"/>
        <v>9.8975621517261288E-5</v>
      </c>
      <c r="M35" s="129">
        <f t="shared" si="42"/>
        <v>28.850166414667136</v>
      </c>
    </row>
    <row r="36" spans="1:13" ht="15" customHeight="1" x14ac:dyDescent="0.2">
      <c r="A36" s="55" t="s">
        <v>48</v>
      </c>
      <c r="B36" s="101"/>
      <c r="C36" s="102">
        <v>2164.8170000000009</v>
      </c>
      <c r="D36" s="125" t="str">
        <f t="shared" si="29"/>
        <v/>
      </c>
      <c r="E36" s="102"/>
      <c r="F36" s="102">
        <v>4783.728000000001</v>
      </c>
      <c r="G36" s="122" t="str">
        <f t="shared" si="30"/>
        <v/>
      </c>
      <c r="H36" s="99" t="str">
        <f t="shared" si="37"/>
        <v/>
      </c>
      <c r="I36" s="100">
        <f t="shared" si="38"/>
        <v>0.45253764428077858</v>
      </c>
      <c r="J36" s="125" t="str">
        <f t="shared" si="39"/>
        <v/>
      </c>
      <c r="K36" s="100">
        <f t="shared" si="40"/>
        <v>0</v>
      </c>
      <c r="L36" s="100">
        <f t="shared" si="41"/>
        <v>1.2221232118313878E-4</v>
      </c>
      <c r="M36" s="129" t="str">
        <f t="shared" si="42"/>
        <v/>
      </c>
    </row>
    <row r="37" spans="1:13" ht="15" customHeight="1" thickBot="1" x14ac:dyDescent="0.25">
      <c r="A37" s="55" t="s">
        <v>52</v>
      </c>
      <c r="B37" s="101"/>
      <c r="C37" s="102">
        <v>338.58099999999996</v>
      </c>
      <c r="D37" s="125" t="str">
        <f t="shared" si="29"/>
        <v/>
      </c>
      <c r="E37" s="102"/>
      <c r="F37" s="102">
        <v>595.93499999999995</v>
      </c>
      <c r="G37" s="122" t="str">
        <f t="shared" si="30"/>
        <v/>
      </c>
      <c r="H37" s="99" t="str">
        <f t="shared" si="37"/>
        <v/>
      </c>
      <c r="I37" s="100">
        <f t="shared" si="38"/>
        <v>0.56815088893922994</v>
      </c>
      <c r="J37" s="125" t="str">
        <f t="shared" si="39"/>
        <v/>
      </c>
      <c r="K37" s="100">
        <f t="shared" si="40"/>
        <v>0</v>
      </c>
      <c r="L37" s="100">
        <f t="shared" si="41"/>
        <v>1.9114211463836567E-5</v>
      </c>
      <c r="M37" s="129" t="str">
        <f t="shared" si="42"/>
        <v/>
      </c>
    </row>
    <row r="38" spans="1:13" ht="15" customHeight="1" thickBot="1" x14ac:dyDescent="0.25">
      <c r="A38" s="78" t="s">
        <v>21</v>
      </c>
      <c r="B38" s="103">
        <f>SUM(B27:B37)</f>
        <v>17213613.535999998</v>
      </c>
      <c r="C38" s="104">
        <f>SUM(C27:C37)</f>
        <v>17713574.040999997</v>
      </c>
      <c r="D38" s="127">
        <f t="shared" ref="D38" si="43">IF(ISERROR(C38/B38),"",C38/B38-1)</f>
        <v>2.904448295846751E-2</v>
      </c>
      <c r="E38" s="105">
        <f>SUM(E27:E37)</f>
        <v>20669227.470999993</v>
      </c>
      <c r="F38" s="106">
        <f>SUM(F27:F37)</f>
        <v>21139312.315999996</v>
      </c>
      <c r="G38" s="124">
        <f t="shared" si="30"/>
        <v>2.2743222776930416E-2</v>
      </c>
      <c r="H38" s="107">
        <f>IF(ISERROR(B38/E38),"",B38/E38)</f>
        <v>0.83281359016207057</v>
      </c>
      <c r="I38" s="108">
        <f t="shared" si="31"/>
        <v>0.83794466802937984</v>
      </c>
      <c r="J38" s="128">
        <f t="shared" ref="J38" si="44">IF(ISERROR(I38/H38),"",I38/H38-1)</f>
        <v>6.1611360908635504E-3</v>
      </c>
      <c r="K38" s="109">
        <f>SUM(K27:K37)</f>
        <v>1</v>
      </c>
      <c r="L38" s="109">
        <f>SUM(L27:L37)</f>
        <v>0.99999999999999978</v>
      </c>
      <c r="M38" s="130">
        <f t="shared" si="32"/>
        <v>-2.2204460492503131E-16</v>
      </c>
    </row>
    <row r="39" spans="1:13" ht="15" customHeight="1" x14ac:dyDescent="0.2">
      <c r="A39" s="46" t="s">
        <v>31</v>
      </c>
      <c r="B39" s="75"/>
      <c r="C39" s="75"/>
      <c r="D39" s="75"/>
      <c r="E39" s="75"/>
      <c r="F39" s="75"/>
      <c r="G39" s="75"/>
      <c r="H39" s="75"/>
      <c r="I39" s="75"/>
      <c r="J39" s="75"/>
      <c r="K39" s="87"/>
      <c r="L39" s="87"/>
    </row>
    <row r="40" spans="1:13" ht="15" customHeight="1" x14ac:dyDescent="0.2">
      <c r="G40" s="12"/>
    </row>
    <row r="41" spans="1:13" ht="15" customHeight="1" x14ac:dyDescent="0.2">
      <c r="G41" s="12"/>
    </row>
    <row r="42" spans="1:13" ht="15" customHeight="1" x14ac:dyDescent="0.2">
      <c r="A42" s="211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</row>
    <row r="43" spans="1:13" ht="15" customHeight="1" x14ac:dyDescent="0.2">
      <c r="A43" s="210"/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</row>
    <row r="44" spans="1:13" ht="15" customHeight="1" x14ac:dyDescent="0.2">
      <c r="A44" s="210"/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</row>
    <row r="45" spans="1:13" ht="15" customHeight="1" x14ac:dyDescent="0.2">
      <c r="A45" s="198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</row>
    <row r="46" spans="1:13" ht="15" customHeight="1" x14ac:dyDescent="0.2">
      <c r="A46" s="198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</row>
    <row r="47" spans="1:13" ht="15" customHeight="1" x14ac:dyDescent="0.2">
      <c r="A47" s="198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</row>
    <row r="48" spans="1:13" ht="15" customHeight="1" x14ac:dyDescent="0.2">
      <c r="A48" s="195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</row>
    <row r="49" spans="1:13" ht="15" customHeight="1" x14ac:dyDescent="0.2">
      <c r="A49" s="195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</row>
    <row r="50" spans="1:13" ht="15" customHeight="1" x14ac:dyDescent="0.2">
      <c r="A50" s="195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</row>
  </sheetData>
  <mergeCells count="20">
    <mergeCell ref="A48:M50"/>
    <mergeCell ref="A8:A9"/>
    <mergeCell ref="A45:M47"/>
    <mergeCell ref="B8:D8"/>
    <mergeCell ref="E8:G8"/>
    <mergeCell ref="H8:J8"/>
    <mergeCell ref="K8:M8"/>
    <mergeCell ref="A43:M44"/>
    <mergeCell ref="A42:M42"/>
    <mergeCell ref="A24:M24"/>
    <mergeCell ref="A25:A26"/>
    <mergeCell ref="B25:D25"/>
    <mergeCell ref="E25:G25"/>
    <mergeCell ref="H25:J25"/>
    <mergeCell ref="K25:M25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8" tint="-0.249977111117893"/>
  </sheetPr>
  <dimension ref="A1:AF34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FEVEREIRO/2020 -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43862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4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FEVEREIRO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199" t="s">
        <v>29</v>
      </c>
      <c r="C8" s="200"/>
      <c r="D8" s="201"/>
      <c r="E8" s="202" t="s">
        <v>30</v>
      </c>
      <c r="F8" s="203"/>
      <c r="G8" s="204"/>
      <c r="H8" s="205" t="s">
        <v>38</v>
      </c>
      <c r="I8" s="206"/>
      <c r="J8" s="207"/>
      <c r="K8" s="208" t="s">
        <v>26</v>
      </c>
      <c r="L8" s="209"/>
      <c r="M8" s="209"/>
      <c r="N8" s="15"/>
      <c r="O8" s="19"/>
      <c r="P8" s="74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7"/>
      <c r="B9" s="155">
        <f>YEAR($P$1)-1</f>
        <v>2019</v>
      </c>
      <c r="C9" s="156">
        <f>YEAR($P$1)</f>
        <v>2020</v>
      </c>
      <c r="D9" s="157" t="s">
        <v>25</v>
      </c>
      <c r="E9" s="161">
        <f>YEAR($P$1)-1</f>
        <v>2019</v>
      </c>
      <c r="F9" s="162">
        <f>YEAR($P$1)</f>
        <v>2020</v>
      </c>
      <c r="G9" s="163" t="s">
        <v>25</v>
      </c>
      <c r="H9" s="164">
        <f>YEAR($P$1)-1</f>
        <v>2019</v>
      </c>
      <c r="I9" s="165">
        <f>YEAR($P$1)</f>
        <v>2020</v>
      </c>
      <c r="J9" s="166" t="s">
        <v>25</v>
      </c>
      <c r="K9" s="170">
        <f>YEAR($P$1)-1</f>
        <v>2019</v>
      </c>
      <c r="L9" s="171">
        <f>YEAR($P$1)</f>
        <v>2020</v>
      </c>
      <c r="M9" s="172" t="s">
        <v>25</v>
      </c>
      <c r="N9" s="15"/>
      <c r="O9" s="19"/>
      <c r="P9" s="74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1" t="s">
        <v>40</v>
      </c>
      <c r="B10" s="80">
        <v>2502049.4909999999</v>
      </c>
      <c r="C10" s="72">
        <v>2360230.8249999997</v>
      </c>
      <c r="D10" s="132">
        <f>IF(ISERROR(C10/B10),"",C10/B10-1)</f>
        <v>-5.6680999520644648E-2</v>
      </c>
      <c r="E10" s="72">
        <v>3064459.5559999999</v>
      </c>
      <c r="F10" s="72">
        <v>2857021.8509999984</v>
      </c>
      <c r="G10" s="135">
        <f>IF(ISERROR(F10/E10),"",F10/E10-1)</f>
        <v>-6.7691448103419316E-2</v>
      </c>
      <c r="H10" s="83">
        <f>IF(ISERROR(B10/E10),"",B10/E10)</f>
        <v>0.81647332760556757</v>
      </c>
      <c r="I10" s="73">
        <f t="shared" ref="I10:I16" si="0">IF(ISERROR(C10/F10),"",C10/F10)</f>
        <v>0.82611577652928525</v>
      </c>
      <c r="J10" s="132">
        <f>IF(ISERROR(I10/H10),"",I10/H10-1)</f>
        <v>1.1809876205014058E-2</v>
      </c>
      <c r="K10" s="73">
        <f t="shared" ref="K10:L12" si="1">B10/B$16</f>
        <v>0.68201429659918056</v>
      </c>
      <c r="L10" s="73">
        <f t="shared" si="1"/>
        <v>0.6842019129890119</v>
      </c>
      <c r="M10" s="137">
        <f>IF(ISERROR(L10/K10),"",L10/K10-1)</f>
        <v>3.2075814256971036E-3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1" t="s">
        <v>39</v>
      </c>
      <c r="B11" s="80">
        <v>486544.408</v>
      </c>
      <c r="C11" s="72">
        <v>464627.95500000002</v>
      </c>
      <c r="D11" s="132">
        <f>IF(ISERROR(C11/B11),"",C11/B11-1)</f>
        <v>-4.5045123609765092E-2</v>
      </c>
      <c r="E11" s="72">
        <v>654435.63</v>
      </c>
      <c r="F11" s="72">
        <v>624855.21399999992</v>
      </c>
      <c r="G11" s="135">
        <f>IF(ISERROR(F11/E11),"",F11/E11-1)</f>
        <v>-4.519988619812787E-2</v>
      </c>
      <c r="H11" s="83">
        <f>IF(ISERROR(B11/E11),"",B11/E11)</f>
        <v>0.74345647714810392</v>
      </c>
      <c r="I11" s="73">
        <f t="shared" ref="I11" si="2">IF(ISERROR(C11/F11),"",C11/F11)</f>
        <v>0.74357698325935717</v>
      </c>
      <c r="J11" s="132">
        <f>IF(ISERROR(I11/H11),"",I11/H11-1)</f>
        <v>1.6208899237191154E-4</v>
      </c>
      <c r="K11" s="73">
        <f t="shared" si="1"/>
        <v>0.13262337271104951</v>
      </c>
      <c r="L11" s="73">
        <f t="shared" si="1"/>
        <v>0.13468993467584789</v>
      </c>
      <c r="M11" s="137">
        <f>IF(ISERROR(L11/K11),"",L11/K11-1)</f>
        <v>1.5582185270622384E-2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1" t="s">
        <v>41</v>
      </c>
      <c r="B12" s="80">
        <v>459078.05699999997</v>
      </c>
      <c r="C12" s="72">
        <v>624333.43699999992</v>
      </c>
      <c r="D12" s="132">
        <f>IF(ISERROR(C12/B12),"",C12/B12-1)</f>
        <v>0.35997229116093421</v>
      </c>
      <c r="E12" s="72">
        <v>596852.43999999994</v>
      </c>
      <c r="F12" s="72">
        <v>782750.08800000022</v>
      </c>
      <c r="G12" s="135">
        <f>IF(ISERROR(F12/E12),"",F12/E12-1)</f>
        <v>0.31146332919406383</v>
      </c>
      <c r="H12" s="83">
        <f>IF(ISERROR(B12/E12),"",B12/E12)</f>
        <v>0.76916508375168913</v>
      </c>
      <c r="I12" s="73">
        <f t="shared" ref="I12" si="3">IF(ISERROR(C12/F12),"",C12/F12)</f>
        <v>0.79761528816334004</v>
      </c>
      <c r="J12" s="132">
        <f>IF(ISERROR(I12/H12),"",I12/H12-1)</f>
        <v>3.6988424218221017E-2</v>
      </c>
      <c r="K12" s="73">
        <f t="shared" si="1"/>
        <v>0.12513653277251402</v>
      </c>
      <c r="L12" s="73">
        <f t="shared" si="1"/>
        <v>0.18098659140188322</v>
      </c>
      <c r="M12" s="137">
        <f>IF(ISERROR(L12/K12),"",L12/K12-1)</f>
        <v>0.44631297824831972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x14ac:dyDescent="0.2">
      <c r="A13" s="71" t="s">
        <v>42</v>
      </c>
      <c r="B13" s="80">
        <v>220855.864</v>
      </c>
      <c r="C13" s="72"/>
      <c r="D13" s="132">
        <f t="shared" ref="D13:D15" si="4">IF(ISERROR(C13/B13),"",C13/B13-1)</f>
        <v>-1</v>
      </c>
      <c r="E13" s="72">
        <v>300138.09399999998</v>
      </c>
      <c r="F13" s="72"/>
      <c r="G13" s="135">
        <f t="shared" ref="G13:G15" si="5">IF(ISERROR(F13/E13),"",F13/E13-1)</f>
        <v>-1</v>
      </c>
      <c r="H13" s="83">
        <f t="shared" ref="H13:H15" si="6">IF(ISERROR(B13/E13),"",B13/E13)</f>
        <v>0.7358474929210419</v>
      </c>
      <c r="I13" s="73" t="str">
        <f t="shared" ref="I13:I15" si="7">IF(ISERROR(C13/F13),"",C13/F13)</f>
        <v/>
      </c>
      <c r="J13" s="132" t="str">
        <f t="shared" ref="J13:J15" si="8">IF(ISERROR(I13/H13),"",I13/H13-1)</f>
        <v/>
      </c>
      <c r="K13" s="73">
        <f t="shared" ref="K13:K15" si="9">B13/B$16</f>
        <v>6.020138981166312E-2</v>
      </c>
      <c r="L13" s="73">
        <f t="shared" ref="L13:L15" si="10">C13/C$16</f>
        <v>0</v>
      </c>
      <c r="M13" s="137">
        <f t="shared" ref="M13:M15" si="11">IF(ISERROR(L13/K13),"",L13/K13-1)</f>
        <v>-1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4.25" customHeight="1" x14ac:dyDescent="0.2">
      <c r="A14" s="71" t="s">
        <v>47</v>
      </c>
      <c r="B14" s="80">
        <v>89.543999999999997</v>
      </c>
      <c r="C14" s="72">
        <v>377.06500000000005</v>
      </c>
      <c r="D14" s="132">
        <f t="shared" si="4"/>
        <v>3.2109465737514524</v>
      </c>
      <c r="E14" s="72">
        <v>89.543999999999997</v>
      </c>
      <c r="F14" s="72">
        <v>627.952</v>
      </c>
      <c r="G14" s="135">
        <f t="shared" si="5"/>
        <v>6.0127758420441353</v>
      </c>
      <c r="H14" s="83">
        <f t="shared" si="6"/>
        <v>1</v>
      </c>
      <c r="I14" s="73">
        <f t="shared" si="7"/>
        <v>0.60046787015568082</v>
      </c>
      <c r="J14" s="132">
        <f t="shared" si="8"/>
        <v>-0.39953212984431918</v>
      </c>
      <c r="K14" s="73">
        <f t="shared" si="9"/>
        <v>2.4408105592775034E-5</v>
      </c>
      <c r="L14" s="73">
        <f t="shared" si="10"/>
        <v>1.0930651001950279E-4</v>
      </c>
      <c r="M14" s="137">
        <f t="shared" si="11"/>
        <v>3.4782873297573023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55" t="s">
        <v>46</v>
      </c>
      <c r="B15" s="81"/>
      <c r="C15" s="53">
        <v>42.272999999999996</v>
      </c>
      <c r="D15" s="132" t="str">
        <f t="shared" si="4"/>
        <v/>
      </c>
      <c r="E15" s="53"/>
      <c r="F15" s="53">
        <v>111.447</v>
      </c>
      <c r="G15" s="135" t="str">
        <f t="shared" si="5"/>
        <v/>
      </c>
      <c r="H15" s="83" t="str">
        <f t="shared" si="6"/>
        <v/>
      </c>
      <c r="I15" s="73">
        <f t="shared" si="7"/>
        <v>0.37931034482758619</v>
      </c>
      <c r="J15" s="132" t="str">
        <f t="shared" si="8"/>
        <v/>
      </c>
      <c r="K15" s="73">
        <f t="shared" si="9"/>
        <v>0</v>
      </c>
      <c r="L15" s="73">
        <f t="shared" si="10"/>
        <v>1.2254423237517246E-5</v>
      </c>
      <c r="M15" s="137" t="str">
        <f t="shared" si="11"/>
        <v/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thickBot="1" x14ac:dyDescent="0.25">
      <c r="A16" s="78" t="s">
        <v>21</v>
      </c>
      <c r="B16" s="152">
        <f>SUM(B10:B15)</f>
        <v>3668617.3640000001</v>
      </c>
      <c r="C16" s="153">
        <f>SUM(C10:C15)</f>
        <v>3449611.5549999997</v>
      </c>
      <c r="D16" s="154">
        <f t="shared" ref="D16" si="12">IF(ISERROR(C16/B16),"",C16/B16-1)</f>
        <v>-5.9697097644768271E-2</v>
      </c>
      <c r="E16" s="158">
        <f>SUM(E10:E15)</f>
        <v>4615975.2639999995</v>
      </c>
      <c r="F16" s="159">
        <f>SUM(F10:F15)</f>
        <v>4265366.5519999983</v>
      </c>
      <c r="G16" s="160">
        <f t="shared" ref="G16" si="13">IF(ISERROR(F16/E16),"",F16/E16-1)</f>
        <v>-7.5955500614225402E-2</v>
      </c>
      <c r="H16" s="167">
        <f>IF(ISERROR(B16/E16),"",B16/E16)</f>
        <v>0.79476538633375149</v>
      </c>
      <c r="I16" s="168">
        <f t="shared" si="0"/>
        <v>0.80874914569358702</v>
      </c>
      <c r="J16" s="169">
        <f t="shared" ref="J16" si="14">IF(ISERROR(I16/H16),"",I16/H16-1)</f>
        <v>1.759482685115743E-2</v>
      </c>
      <c r="K16" s="173">
        <f>SUM(K10:K15)</f>
        <v>1</v>
      </c>
      <c r="L16" s="174">
        <f>SUM(L10:L15)</f>
        <v>1</v>
      </c>
      <c r="M16" s="175">
        <f t="shared" ref="M16" si="15">IF(ISERROR(L16/K16),"",L16/K16-1)</f>
        <v>0</v>
      </c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5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s="9" customFormat="1" ht="1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6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5" customHeight="1" thickBot="1" x14ac:dyDescent="0.25">
      <c r="A19" s="194" t="str">
        <f>'ASK e RPK_doméstico'!A24:M24</f>
        <v>ACUMULADO NO ANO: JANEIRO A FEVEREIRO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</row>
    <row r="20" spans="1:32" ht="15" customHeight="1" thickBot="1" x14ac:dyDescent="0.25">
      <c r="A20" s="196" t="s">
        <v>0</v>
      </c>
      <c r="B20" s="213" t="s">
        <v>29</v>
      </c>
      <c r="C20" s="214"/>
      <c r="D20" s="215"/>
      <c r="E20" s="216" t="s">
        <v>30</v>
      </c>
      <c r="F20" s="217"/>
      <c r="G20" s="218"/>
      <c r="H20" s="219" t="s">
        <v>38</v>
      </c>
      <c r="I20" s="220"/>
      <c r="J20" s="221"/>
      <c r="K20" s="222" t="s">
        <v>26</v>
      </c>
      <c r="L20" s="223"/>
      <c r="M20" s="223"/>
    </row>
    <row r="21" spans="1:32" ht="15" customHeight="1" thickBot="1" x14ac:dyDescent="0.25">
      <c r="A21" s="197"/>
      <c r="B21" s="155">
        <f>YEAR($P$1)-1</f>
        <v>2019</v>
      </c>
      <c r="C21" s="156">
        <f>YEAR($P$1)</f>
        <v>2020</v>
      </c>
      <c r="D21" s="157" t="s">
        <v>25</v>
      </c>
      <c r="E21" s="161">
        <f>YEAR($P$1)-1</f>
        <v>2019</v>
      </c>
      <c r="F21" s="162">
        <f>YEAR($P$1)</f>
        <v>2020</v>
      </c>
      <c r="G21" s="163" t="s">
        <v>25</v>
      </c>
      <c r="H21" s="164">
        <f>YEAR($P$1)-1</f>
        <v>2019</v>
      </c>
      <c r="I21" s="165">
        <f>YEAR($P$1)</f>
        <v>2020</v>
      </c>
      <c r="J21" s="166" t="s">
        <v>25</v>
      </c>
      <c r="K21" s="170">
        <f>YEAR($P$1)-1</f>
        <v>2019</v>
      </c>
      <c r="L21" s="171">
        <f>YEAR($P$1)</f>
        <v>2020</v>
      </c>
      <c r="M21" s="172" t="s">
        <v>25</v>
      </c>
    </row>
    <row r="22" spans="1:32" ht="15" customHeight="1" x14ac:dyDescent="0.2">
      <c r="A22" s="71" t="s">
        <v>40</v>
      </c>
      <c r="B22" s="80">
        <v>5355550.4919999996</v>
      </c>
      <c r="C22" s="72">
        <v>4914515.6780000012</v>
      </c>
      <c r="D22" s="132">
        <f>IF(ISERROR(C22/B22),"",C22/B22-1)</f>
        <v>-8.235097674063685E-2</v>
      </c>
      <c r="E22" s="72">
        <v>6391971.3659999995</v>
      </c>
      <c r="F22" s="72">
        <v>5805023.608</v>
      </c>
      <c r="G22" s="135">
        <f>IF(ISERROR(F22/E22),"",F22/E22-1)</f>
        <v>-9.1825780247088762E-2</v>
      </c>
      <c r="H22" s="83">
        <f>IF(ISERROR(B22/E22),"",B22/E22)</f>
        <v>0.83785583278534359</v>
      </c>
      <c r="I22" s="73">
        <f t="shared" ref="I22:I28" si="16">IF(ISERROR(C22/F22),"",C22/F22)</f>
        <v>0.84659701835272905</v>
      </c>
      <c r="J22" s="132">
        <f>IF(ISERROR(I22/H22),"",I22/H22-1)</f>
        <v>1.0432803861168516E-2</v>
      </c>
      <c r="K22" s="73">
        <f t="shared" ref="K22:L24" si="17">B22/B$28</f>
        <v>0.66245328922989377</v>
      </c>
      <c r="L22" s="73">
        <f t="shared" si="17"/>
        <v>0.6629004528883814</v>
      </c>
      <c r="M22" s="137">
        <f>IF(ISERROR(L22/K22),"",L22/K22-1)</f>
        <v>6.7501160573524288E-4</v>
      </c>
    </row>
    <row r="23" spans="1:32" ht="15" customHeight="1" x14ac:dyDescent="0.2">
      <c r="A23" s="71" t="s">
        <v>41</v>
      </c>
      <c r="B23" s="80">
        <v>1109300.328</v>
      </c>
      <c r="C23" s="72">
        <v>1473037.3529999994</v>
      </c>
      <c r="D23" s="132">
        <f>IF(ISERROR(C23/B23),"",C23/B23-1)</f>
        <v>0.32789769895389353</v>
      </c>
      <c r="E23" s="72">
        <v>1345718.834</v>
      </c>
      <c r="F23" s="72">
        <v>1749354.3900000001</v>
      </c>
      <c r="G23" s="135">
        <f>IF(ISERROR(F23/E23),"",F23/E23-1)</f>
        <v>0.29994048221814529</v>
      </c>
      <c r="H23" s="83">
        <f>IF(ISERROR(B23/E23),"",B23/E23)</f>
        <v>0.82431805216155574</v>
      </c>
      <c r="I23" s="73">
        <f t="shared" ref="I23" si="18">IF(ISERROR(C23/F23),"",C23/F23)</f>
        <v>0.84204627799859311</v>
      </c>
      <c r="J23" s="132">
        <f>IF(ISERROR(I23/H23),"",I23/H23-1)</f>
        <v>2.1506535966972606E-2</v>
      </c>
      <c r="K23" s="73">
        <f t="shared" si="17"/>
        <v>0.13721458739397879</v>
      </c>
      <c r="L23" s="73">
        <f t="shared" si="17"/>
        <v>0.19869244344797507</v>
      </c>
      <c r="M23" s="137">
        <f>IF(ISERROR(L23/K23),"",L23/K23-1)</f>
        <v>0.44804169309985498</v>
      </c>
    </row>
    <row r="24" spans="1:32" ht="15" customHeight="1" x14ac:dyDescent="0.2">
      <c r="A24" s="71" t="s">
        <v>39</v>
      </c>
      <c r="B24" s="80">
        <v>1073347.78</v>
      </c>
      <c r="C24" s="72">
        <v>1025427.7039999999</v>
      </c>
      <c r="D24" s="132">
        <f>IF(ISERROR(C24/B24),"",C24/B24-1)</f>
        <v>-4.4645432629487614E-2</v>
      </c>
      <c r="E24" s="72">
        <v>1413090.9840000002</v>
      </c>
      <c r="F24" s="72">
        <v>1368477.0699999991</v>
      </c>
      <c r="G24" s="135">
        <f>IF(ISERROR(F24/E24),"",F24/E24-1)</f>
        <v>-3.1571862325321498E-2</v>
      </c>
      <c r="H24" s="83">
        <f>IF(ISERROR(B24/E24),"",B24/E24)</f>
        <v>0.75957443091293542</v>
      </c>
      <c r="I24" s="73">
        <f t="shared" ref="I24" si="19">IF(ISERROR(C24/F24),"",C24/F24)</f>
        <v>0.74932034045700202</v>
      </c>
      <c r="J24" s="132">
        <f>IF(ISERROR(I24/H24),"",I24/H24-1)</f>
        <v>-1.3499783613844074E-2</v>
      </c>
      <c r="K24" s="73">
        <f t="shared" si="17"/>
        <v>0.13276744723268766</v>
      </c>
      <c r="L24" s="73">
        <f t="shared" si="17"/>
        <v>0.13831606895239879</v>
      </c>
      <c r="M24" s="137">
        <f>IF(ISERROR(L24/K24),"",L24/K24-1)</f>
        <v>4.1792034383146826E-2</v>
      </c>
    </row>
    <row r="25" spans="1:32" ht="15" customHeight="1" x14ac:dyDescent="0.2">
      <c r="A25" s="71" t="s">
        <v>42</v>
      </c>
      <c r="B25" s="80">
        <v>546131.66200000001</v>
      </c>
      <c r="C25" s="72"/>
      <c r="D25" s="132">
        <f t="shared" ref="D25:D27" si="20">IF(ISERROR(C25/B25),"",C25/B25-1)</f>
        <v>-1</v>
      </c>
      <c r="E25" s="72">
        <v>700919.30199999991</v>
      </c>
      <c r="F25" s="72"/>
      <c r="G25" s="135">
        <f t="shared" ref="G25:G27" si="21">IF(ISERROR(F25/E25),"",F25/E25-1)</f>
        <v>-1</v>
      </c>
      <c r="H25" s="83">
        <f t="shared" ref="H25:H27" si="22">IF(ISERROR(B25/E25),"",B25/E25)</f>
        <v>0.77916482031764633</v>
      </c>
      <c r="I25" s="73" t="str">
        <f t="shared" ref="I25:I27" si="23">IF(ISERROR(C25/F25),"",C25/F25)</f>
        <v/>
      </c>
      <c r="J25" s="132" t="str">
        <f t="shared" ref="J25:J27" si="24">IF(ISERROR(I25/H25),"",I25/H25-1)</f>
        <v/>
      </c>
      <c r="K25" s="73">
        <f t="shared" ref="K25:K27" si="25">B25/B$28</f>
        <v>6.7553600023922356E-2</v>
      </c>
      <c r="L25" s="73">
        <f t="shared" ref="L25:L27" si="26">C25/C$28</f>
        <v>0</v>
      </c>
      <c r="M25" s="137">
        <f t="shared" ref="M25:M27" si="27">IF(ISERROR(L25/K25),"",L25/K25-1)</f>
        <v>-1</v>
      </c>
    </row>
    <row r="26" spans="1:32" ht="15" customHeight="1" x14ac:dyDescent="0.2">
      <c r="A26" s="71" t="s">
        <v>47</v>
      </c>
      <c r="B26" s="80">
        <v>89.543999999999997</v>
      </c>
      <c r="C26" s="72">
        <v>582.24099999999999</v>
      </c>
      <c r="D26" s="132">
        <f t="shared" si="20"/>
        <v>5.5022893772893777</v>
      </c>
      <c r="E26" s="72">
        <v>89.543999999999997</v>
      </c>
      <c r="F26" s="72">
        <v>1201.6480000000001</v>
      </c>
      <c r="G26" s="135">
        <f t="shared" si="21"/>
        <v>12.419637273295812</v>
      </c>
      <c r="H26" s="83">
        <f t="shared" si="22"/>
        <v>1</v>
      </c>
      <c r="I26" s="73">
        <f t="shared" si="23"/>
        <v>0.4845354047108637</v>
      </c>
      <c r="J26" s="132">
        <f t="shared" si="24"/>
        <v>-0.51546459528913635</v>
      </c>
      <c r="K26" s="73">
        <f t="shared" si="25"/>
        <v>1.1076119517388654E-5</v>
      </c>
      <c r="L26" s="73">
        <f t="shared" si="26"/>
        <v>7.8536288798097099E-5</v>
      </c>
      <c r="M26" s="137">
        <f t="shared" si="27"/>
        <v>6.0905960047470762</v>
      </c>
    </row>
    <row r="27" spans="1:32" ht="15" customHeight="1" thickBot="1" x14ac:dyDescent="0.25">
      <c r="A27" s="55" t="s">
        <v>46</v>
      </c>
      <c r="B27" s="81"/>
      <c r="C27" s="53">
        <v>92.658999999999992</v>
      </c>
      <c r="D27" s="132" t="str">
        <f t="shared" si="20"/>
        <v/>
      </c>
      <c r="E27" s="53"/>
      <c r="F27" s="53">
        <v>242.10900000000001</v>
      </c>
      <c r="G27" s="135" t="str">
        <f t="shared" si="21"/>
        <v/>
      </c>
      <c r="H27" s="83" t="str">
        <f t="shared" si="22"/>
        <v/>
      </c>
      <c r="I27" s="73">
        <f t="shared" si="23"/>
        <v>0.38271604938271603</v>
      </c>
      <c r="J27" s="132" t="str">
        <f t="shared" si="24"/>
        <v/>
      </c>
      <c r="K27" s="73">
        <f t="shared" si="25"/>
        <v>0</v>
      </c>
      <c r="L27" s="73">
        <f t="shared" si="26"/>
        <v>1.2498422446620692E-5</v>
      </c>
      <c r="M27" s="137" t="str">
        <f t="shared" si="27"/>
        <v/>
      </c>
    </row>
    <row r="28" spans="1:32" ht="15" customHeight="1" thickBot="1" x14ac:dyDescent="0.25">
      <c r="A28" s="78" t="s">
        <v>21</v>
      </c>
      <c r="B28" s="152">
        <f>SUM(B22:B27)</f>
        <v>8084419.8059999999</v>
      </c>
      <c r="C28" s="153">
        <f>SUM(C22:C27)</f>
        <v>7413655.6350000007</v>
      </c>
      <c r="D28" s="154">
        <f t="shared" ref="D28" si="28">IF(ISERROR(C28/B28),"",C28/B28-1)</f>
        <v>-8.2969982645158979E-2</v>
      </c>
      <c r="E28" s="158">
        <f>SUM(E22:E27)</f>
        <v>9851790.0299999993</v>
      </c>
      <c r="F28" s="159">
        <f>SUM(F22:F27)</f>
        <v>8924298.8249999974</v>
      </c>
      <c r="G28" s="160">
        <f t="shared" ref="G28" si="29">IF(ISERROR(F28/E28),"",F28/E28-1)</f>
        <v>-9.4144434887027506E-2</v>
      </c>
      <c r="H28" s="167">
        <f>IF(ISERROR(B28/E28),"",B28/E28)</f>
        <v>0.82060415227911632</v>
      </c>
      <c r="I28" s="168">
        <f t="shared" si="16"/>
        <v>0.83072696022143822</v>
      </c>
      <c r="J28" s="169">
        <f t="shared" ref="J28" si="30">IF(ISERROR(I28/H28),"",I28/H28-1)</f>
        <v>1.2335799074629561E-2</v>
      </c>
      <c r="K28" s="173">
        <f>SUM(K22:K27)</f>
        <v>0.99999999999999978</v>
      </c>
      <c r="L28" s="174">
        <f>SUM(L22:L27)</f>
        <v>1</v>
      </c>
      <c r="M28" s="175">
        <f t="shared" ref="M28" si="31">IF(ISERROR(L28/K28),"",L28/K28-1)</f>
        <v>2.2204460492503131E-16</v>
      </c>
    </row>
    <row r="29" spans="1:32" ht="15" customHeight="1" x14ac:dyDescent="0.2">
      <c r="A29" s="46" t="s">
        <v>31</v>
      </c>
    </row>
    <row r="30" spans="1:32" ht="15" customHeight="1" x14ac:dyDescent="0.2">
      <c r="A30" s="211"/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</row>
    <row r="31" spans="1:32" ht="15" customHeight="1" x14ac:dyDescent="0.2">
      <c r="A31" s="210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</row>
    <row r="32" spans="1:32" ht="15" customHeight="1" x14ac:dyDescent="0.2">
      <c r="A32" s="210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</row>
    <row r="33" spans="1:13" ht="15" customHeight="1" x14ac:dyDescent="0.2">
      <c r="A33" s="86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ht="15" customHeight="1" x14ac:dyDescent="0.2">
      <c r="A34" s="86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</row>
  </sheetData>
  <mergeCells count="17">
    <mergeCell ref="K20:M20"/>
    <mergeCell ref="A31:M32"/>
    <mergeCell ref="B8:D8"/>
    <mergeCell ref="E8:G8"/>
    <mergeCell ref="A1:M1"/>
    <mergeCell ref="A2:M2"/>
    <mergeCell ref="A3:M3"/>
    <mergeCell ref="A30:M30"/>
    <mergeCell ref="A7:M7"/>
    <mergeCell ref="H8:J8"/>
    <mergeCell ref="K8:M8"/>
    <mergeCell ref="A8:A9"/>
    <mergeCell ref="A19:M19"/>
    <mergeCell ref="A20:A21"/>
    <mergeCell ref="B20:D20"/>
    <mergeCell ref="E20:G20"/>
    <mergeCell ref="H20:J20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theme="8" tint="-0.249977111117893"/>
  </sheetPr>
  <dimension ref="A1:V54"/>
  <sheetViews>
    <sheetView showGridLines="0" zoomScaleNormal="100" workbookViewId="0">
      <selection activeCell="D10" sqref="D10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FEVEREIRO/2020 -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65">
        <f>'ASK e RPK_doméstico'!$P$1</f>
        <v>43862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32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35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FEVEREIRO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233" t="s">
        <v>27</v>
      </c>
      <c r="C8" s="234"/>
      <c r="D8" s="235"/>
      <c r="E8" s="202" t="s">
        <v>33</v>
      </c>
      <c r="F8" s="203"/>
      <c r="G8" s="204"/>
      <c r="H8" s="236" t="s">
        <v>28</v>
      </c>
      <c r="I8" s="237"/>
      <c r="J8" s="238"/>
      <c r="K8" s="239" t="s">
        <v>36</v>
      </c>
      <c r="L8" s="240"/>
      <c r="M8" s="240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7"/>
      <c r="B9" s="176">
        <f>YEAR($P$1)-1</f>
        <v>2019</v>
      </c>
      <c r="C9" s="177">
        <f>YEAR($P$1)</f>
        <v>2020</v>
      </c>
      <c r="D9" s="157" t="s">
        <v>25</v>
      </c>
      <c r="E9" s="178">
        <f>YEAR($P$1)-1</f>
        <v>2019</v>
      </c>
      <c r="F9" s="179">
        <f>YEAR($P$1)</f>
        <v>2020</v>
      </c>
      <c r="G9" s="163" t="s">
        <v>25</v>
      </c>
      <c r="H9" s="180">
        <f>YEAR($P$1)-1</f>
        <v>2019</v>
      </c>
      <c r="I9" s="181">
        <f>YEAR($P$1)</f>
        <v>2020</v>
      </c>
      <c r="J9" s="182" t="s">
        <v>25</v>
      </c>
      <c r="K9" s="183">
        <f>YEAR($P$1)-1</f>
        <v>2019</v>
      </c>
      <c r="L9" s="184">
        <f>YEAR($P$1)</f>
        <v>2020</v>
      </c>
      <c r="M9" s="185" t="s">
        <v>25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39</v>
      </c>
      <c r="B10" s="79">
        <v>2477639</v>
      </c>
      <c r="C10" s="52">
        <v>2677428</v>
      </c>
      <c r="D10" s="131">
        <f t="shared" ref="D10:D23" si="0">IF(ISERROR(C10/B10),"",C10/B10-1)</f>
        <v>8.0636848225266178E-2</v>
      </c>
      <c r="E10" s="52">
        <v>7384.8209999999999</v>
      </c>
      <c r="F10" s="52">
        <v>7030.2750000000042</v>
      </c>
      <c r="G10" s="134">
        <f t="shared" ref="G10:G24" si="1">IF(ISERROR(F10/E10),"",F10/E10-1)</f>
        <v>-4.8010100718757553E-2</v>
      </c>
      <c r="H10" s="82">
        <f t="shared" ref="H10:H11" si="2">B10/B$24</f>
        <v>0.33439898612946284</v>
      </c>
      <c r="I10" s="56">
        <f t="shared" ref="I10:I11" si="3">C10/C$24</f>
        <v>0.35030604684401417</v>
      </c>
      <c r="J10" s="131">
        <f t="shared" ref="J10:J24" si="4">IF(ISERROR(I10/H10),"",I10/H10-1)</f>
        <v>4.75691056921832E-2</v>
      </c>
      <c r="K10" s="56">
        <f t="shared" ref="K10:K11" si="5">E10/E$24</f>
        <v>0.20411862495617283</v>
      </c>
      <c r="L10" s="56">
        <f t="shared" ref="L10:L11" si="6">F10/F$24</f>
        <v>0.20745969928373154</v>
      </c>
      <c r="M10" s="151">
        <f t="shared" ref="M10:M24" si="7">IF(ISERROR(L10/K10),"",L10/K10-1)</f>
        <v>1.6368297250072494E-2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1" t="s">
        <v>40</v>
      </c>
      <c r="B11" s="80">
        <v>2205240</v>
      </c>
      <c r="C11" s="72">
        <v>2778939</v>
      </c>
      <c r="D11" s="132">
        <f t="shared" si="0"/>
        <v>0.26015263644773357</v>
      </c>
      <c r="E11" s="72">
        <v>9773.0740000000005</v>
      </c>
      <c r="F11" s="72">
        <v>11389.536999999998</v>
      </c>
      <c r="G11" s="135">
        <f t="shared" si="1"/>
        <v>0.16539964805341678</v>
      </c>
      <c r="H11" s="83">
        <f t="shared" si="2"/>
        <v>0.2976341671131818</v>
      </c>
      <c r="I11" s="73">
        <f t="shared" si="3"/>
        <v>0.36358741878797785</v>
      </c>
      <c r="J11" s="132">
        <f t="shared" si="4"/>
        <v>0.22159166843810607</v>
      </c>
      <c r="K11" s="73">
        <f t="shared" si="5"/>
        <v>0.27013064046845875</v>
      </c>
      <c r="L11" s="73">
        <f t="shared" si="6"/>
        <v>0.33609921674485455</v>
      </c>
      <c r="M11" s="137">
        <f t="shared" si="7"/>
        <v>0.24420989844763086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1" t="s">
        <v>41</v>
      </c>
      <c r="B12" s="80">
        <v>1868621</v>
      </c>
      <c r="C12" s="72">
        <v>2121212</v>
      </c>
      <c r="D12" s="132">
        <f t="shared" si="0"/>
        <v>0.13517508365794884</v>
      </c>
      <c r="E12" s="72">
        <v>5735.7030000000004</v>
      </c>
      <c r="F12" s="72">
        <v>7343.3809999999876</v>
      </c>
      <c r="G12" s="135">
        <f t="shared" si="1"/>
        <v>0.28029310443723943</v>
      </c>
      <c r="H12" s="83">
        <f t="shared" ref="H12:H23" si="8">B12/B$24</f>
        <v>0.25220178075184602</v>
      </c>
      <c r="I12" s="73">
        <f t="shared" ref="I12:I23" si="9">C12/C$24</f>
        <v>0.27753253877903905</v>
      </c>
      <c r="J12" s="132">
        <f t="shared" si="4"/>
        <v>0.10043845825227238</v>
      </c>
      <c r="K12" s="73">
        <f t="shared" ref="K12:K23" si="10">E12/E$24</f>
        <v>0.15853651828757875</v>
      </c>
      <c r="L12" s="73">
        <f t="shared" ref="L12:L23" si="11">F12/F$24</f>
        <v>0.21669929184645897</v>
      </c>
      <c r="M12" s="137">
        <f t="shared" si="7"/>
        <v>0.36687303459872456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71" t="s">
        <v>42</v>
      </c>
      <c r="B13" s="80">
        <v>814882</v>
      </c>
      <c r="C13" s="72"/>
      <c r="D13" s="132">
        <f t="shared" si="0"/>
        <v>-1</v>
      </c>
      <c r="E13" s="72">
        <v>5018.5119999999997</v>
      </c>
      <c r="F13" s="72"/>
      <c r="G13" s="135">
        <f t="shared" si="1"/>
        <v>-1</v>
      </c>
      <c r="H13" s="83">
        <f t="shared" si="8"/>
        <v>0.10998200892670358</v>
      </c>
      <c r="I13" s="73">
        <f t="shared" si="9"/>
        <v>0</v>
      </c>
      <c r="J13" s="132">
        <f t="shared" si="4"/>
        <v>-1</v>
      </c>
      <c r="K13" s="73">
        <f t="shared" si="10"/>
        <v>0.13871314805952004</v>
      </c>
      <c r="L13" s="73">
        <f t="shared" si="11"/>
        <v>0</v>
      </c>
      <c r="M13" s="137">
        <f t="shared" si="7"/>
        <v>-1</v>
      </c>
      <c r="N13" s="45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71" t="s">
        <v>43</v>
      </c>
      <c r="B14" s="80">
        <v>26861</v>
      </c>
      <c r="C14" s="72">
        <v>45350</v>
      </c>
      <c r="D14" s="132">
        <f t="shared" si="0"/>
        <v>0.68832135810282558</v>
      </c>
      <c r="E14" s="72">
        <v>3.1E-2</v>
      </c>
      <c r="F14" s="72">
        <v>1.4999999999999999E-2</v>
      </c>
      <c r="G14" s="135">
        <f t="shared" si="1"/>
        <v>-0.5161290322580645</v>
      </c>
      <c r="H14" s="83">
        <f t="shared" si="8"/>
        <v>3.6253429843586984E-3</v>
      </c>
      <c r="I14" s="73">
        <f t="shared" si="9"/>
        <v>5.9334477806223147E-3</v>
      </c>
      <c r="J14" s="132">
        <f t="shared" si="4"/>
        <v>0.63665832618369667</v>
      </c>
      <c r="K14" s="73">
        <f t="shared" si="10"/>
        <v>8.5684911978792146E-7</v>
      </c>
      <c r="L14" s="73">
        <f t="shared" si="11"/>
        <v>4.4264207150587586E-7</v>
      </c>
      <c r="M14" s="137">
        <f t="shared" si="7"/>
        <v>-0.48340721687916988</v>
      </c>
      <c r="N14" s="45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71" t="s">
        <v>44</v>
      </c>
      <c r="B15" s="80">
        <v>9742</v>
      </c>
      <c r="C15" s="72">
        <v>12457</v>
      </c>
      <c r="D15" s="132">
        <f t="shared" si="0"/>
        <v>0.27869020734962024</v>
      </c>
      <c r="E15" s="72">
        <v>0</v>
      </c>
      <c r="F15" s="72">
        <v>0.17499999999999999</v>
      </c>
      <c r="G15" s="135" t="str">
        <f t="shared" si="1"/>
        <v/>
      </c>
      <c r="H15" s="83">
        <f t="shared" si="8"/>
        <v>1.3148464820230982E-3</v>
      </c>
      <c r="I15" s="73">
        <f t="shared" si="9"/>
        <v>1.629833715616586E-3</v>
      </c>
      <c r="J15" s="132">
        <f t="shared" si="4"/>
        <v>0.23956198529643569</v>
      </c>
      <c r="K15" s="73">
        <f t="shared" si="10"/>
        <v>0</v>
      </c>
      <c r="L15" s="73">
        <f t="shared" si="11"/>
        <v>5.1641575009018843E-6</v>
      </c>
      <c r="M15" s="137" t="str">
        <f t="shared" si="7"/>
        <v/>
      </c>
      <c r="N15" s="45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45</v>
      </c>
      <c r="B16" s="81">
        <v>4951</v>
      </c>
      <c r="C16" s="53">
        <v>1426</v>
      </c>
      <c r="D16" s="132">
        <f t="shared" si="0"/>
        <v>-0.71197737830741259</v>
      </c>
      <c r="E16" s="53">
        <v>1334.895</v>
      </c>
      <c r="F16" s="53">
        <v>1295.6079999999997</v>
      </c>
      <c r="G16" s="135">
        <f t="shared" si="1"/>
        <v>-2.9430779199862367E-2</v>
      </c>
      <c r="H16" s="83">
        <f t="shared" si="8"/>
        <v>6.6822058432522674E-4</v>
      </c>
      <c r="I16" s="73">
        <f t="shared" si="9"/>
        <v>1.8657324223081412E-4</v>
      </c>
      <c r="J16" s="132">
        <f t="shared" si="4"/>
        <v>-0.7207909384904434</v>
      </c>
      <c r="K16" s="73">
        <f t="shared" si="10"/>
        <v>3.6896890508364436E-2</v>
      </c>
      <c r="L16" s="73">
        <f t="shared" si="11"/>
        <v>3.8232707265305643E-2</v>
      </c>
      <c r="M16" s="137">
        <f t="shared" si="7"/>
        <v>3.6204046968087544E-2</v>
      </c>
      <c r="N16" s="6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46</v>
      </c>
      <c r="B17" s="81">
        <v>1155</v>
      </c>
      <c r="C17" s="53">
        <v>3076</v>
      </c>
      <c r="D17" s="132">
        <f t="shared" si="0"/>
        <v>1.6632034632034634</v>
      </c>
      <c r="E17" s="53">
        <v>97.445999999999998</v>
      </c>
      <c r="F17" s="53">
        <v>36.632999999999996</v>
      </c>
      <c r="G17" s="135">
        <f t="shared" si="1"/>
        <v>-0.62406871498060468</v>
      </c>
      <c r="H17" s="83">
        <f t="shared" si="8"/>
        <v>1.5588664409122135E-4</v>
      </c>
      <c r="I17" s="73">
        <f t="shared" si="9"/>
        <v>4.0245392223140549E-4</v>
      </c>
      <c r="J17" s="132">
        <f t="shared" si="4"/>
        <v>1.5817088088438065</v>
      </c>
      <c r="K17" s="73">
        <f t="shared" si="10"/>
        <v>2.6934361073178642E-3</v>
      </c>
      <c r="L17" s="73">
        <f t="shared" si="11"/>
        <v>1.0810204670316499E-3</v>
      </c>
      <c r="M17" s="137">
        <f t="shared" si="7"/>
        <v>-0.59864632983325716</v>
      </c>
      <c r="N17" s="62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47</v>
      </c>
      <c r="B18" s="81">
        <v>139</v>
      </c>
      <c r="C18" s="53">
        <v>111</v>
      </c>
      <c r="D18" s="132">
        <f t="shared" si="0"/>
        <v>-0.20143884892086328</v>
      </c>
      <c r="E18" s="53">
        <v>3914.4780000000001</v>
      </c>
      <c r="F18" s="53">
        <v>3143.18</v>
      </c>
      <c r="G18" s="135">
        <f t="shared" si="1"/>
        <v>-0.19703725503119451</v>
      </c>
      <c r="H18" s="83">
        <f t="shared" si="8"/>
        <v>1.8760384007514951E-5</v>
      </c>
      <c r="I18" s="73">
        <f t="shared" si="9"/>
        <v>1.4522882109130693E-5</v>
      </c>
      <c r="J18" s="132">
        <f t="shared" si="4"/>
        <v>-0.22587500856522014</v>
      </c>
      <c r="K18" s="73">
        <f t="shared" si="10"/>
        <v>0.10819732350739301</v>
      </c>
      <c r="L18" s="73">
        <f t="shared" si="11"/>
        <v>9.2753580421055914E-2</v>
      </c>
      <c r="M18" s="137">
        <f t="shared" si="7"/>
        <v>-0.14273683105739532</v>
      </c>
      <c r="N18" s="62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52</v>
      </c>
      <c r="B19" s="81"/>
      <c r="C19" s="53">
        <v>1105</v>
      </c>
      <c r="D19" s="132" t="str">
        <f t="shared" si="0"/>
        <v/>
      </c>
      <c r="E19" s="53"/>
      <c r="F19" s="53">
        <v>14.001999999999997</v>
      </c>
      <c r="G19" s="135" t="str">
        <f t="shared" si="1"/>
        <v/>
      </c>
      <c r="H19" s="83">
        <f t="shared" si="8"/>
        <v>0</v>
      </c>
      <c r="I19" s="73">
        <f t="shared" si="9"/>
        <v>1.4457463721251725E-4</v>
      </c>
      <c r="J19" s="132" t="str">
        <f t="shared" si="4"/>
        <v/>
      </c>
      <c r="K19" s="73">
        <f t="shared" si="10"/>
        <v>0</v>
      </c>
      <c r="L19" s="73">
        <f t="shared" si="11"/>
        <v>4.1319161901501815E-4</v>
      </c>
      <c r="M19" s="137" t="str">
        <f t="shared" si="7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55" t="s">
        <v>49</v>
      </c>
      <c r="B20" s="81"/>
      <c r="C20" s="53">
        <v>0</v>
      </c>
      <c r="D20" s="132" t="str">
        <f t="shared" si="0"/>
        <v/>
      </c>
      <c r="E20" s="53"/>
      <c r="F20" s="53">
        <v>92.72</v>
      </c>
      <c r="G20" s="135" t="str">
        <f t="shared" si="1"/>
        <v/>
      </c>
      <c r="H20" s="83">
        <f t="shared" si="8"/>
        <v>0</v>
      </c>
      <c r="I20" s="73">
        <f t="shared" si="9"/>
        <v>0</v>
      </c>
      <c r="J20" s="132" t="str">
        <f t="shared" si="4"/>
        <v/>
      </c>
      <c r="K20" s="73">
        <f t="shared" si="10"/>
        <v>0</v>
      </c>
      <c r="L20" s="73">
        <f t="shared" si="11"/>
        <v>2.7361181913349874E-3</v>
      </c>
      <c r="M20" s="137" t="str">
        <f t="shared" si="7"/>
        <v/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55" t="s">
        <v>48</v>
      </c>
      <c r="B21" s="81"/>
      <c r="C21" s="53">
        <v>2007</v>
      </c>
      <c r="D21" s="132" t="str">
        <f t="shared" si="0"/>
        <v/>
      </c>
      <c r="E21" s="53"/>
      <c r="F21" s="53">
        <v>0</v>
      </c>
      <c r="G21" s="135" t="str">
        <f t="shared" si="1"/>
        <v/>
      </c>
      <c r="H21" s="83">
        <f t="shared" si="8"/>
        <v>0</v>
      </c>
      <c r="I21" s="73">
        <f t="shared" si="9"/>
        <v>2.6258940894617388E-4</v>
      </c>
      <c r="J21" s="132" t="str">
        <f t="shared" si="4"/>
        <v/>
      </c>
      <c r="K21" s="73">
        <f t="shared" si="10"/>
        <v>0</v>
      </c>
      <c r="L21" s="73">
        <f t="shared" si="11"/>
        <v>0</v>
      </c>
      <c r="M21" s="137" t="str">
        <f t="shared" si="7"/>
        <v/>
      </c>
      <c r="N21" s="46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5" t="s">
        <v>50</v>
      </c>
      <c r="B22" s="81">
        <v>0</v>
      </c>
      <c r="C22" s="53">
        <v>0</v>
      </c>
      <c r="D22" s="132" t="str">
        <f t="shared" si="0"/>
        <v/>
      </c>
      <c r="E22" s="53">
        <v>2607.8409999999999</v>
      </c>
      <c r="F22" s="53">
        <v>2971.9169999999999</v>
      </c>
      <c r="G22" s="135">
        <f t="shared" si="1"/>
        <v>0.13960820464131052</v>
      </c>
      <c r="H22" s="83">
        <f t="shared" si="8"/>
        <v>0</v>
      </c>
      <c r="I22" s="73">
        <f t="shared" si="9"/>
        <v>0</v>
      </c>
      <c r="J22" s="132" t="str">
        <f t="shared" si="4"/>
        <v/>
      </c>
      <c r="K22" s="73">
        <f t="shared" si="10"/>
        <v>7.2081492432156544E-2</v>
      </c>
      <c r="L22" s="73">
        <f t="shared" si="11"/>
        <v>8.7699699814901874E-2</v>
      </c>
      <c r="M22" s="137">
        <f t="shared" si="7"/>
        <v>0.2166743064795067</v>
      </c>
      <c r="N22" s="46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55" t="s">
        <v>51</v>
      </c>
      <c r="B23" s="81">
        <v>0</v>
      </c>
      <c r="C23" s="53">
        <v>0</v>
      </c>
      <c r="D23" s="132" t="str">
        <f t="shared" si="0"/>
        <v/>
      </c>
      <c r="E23" s="53">
        <v>312.26400000000001</v>
      </c>
      <c r="F23" s="53">
        <v>569.98199999999986</v>
      </c>
      <c r="G23" s="135">
        <f t="shared" si="1"/>
        <v>0.82532088233033529</v>
      </c>
      <c r="H23" s="83">
        <f t="shared" si="8"/>
        <v>0</v>
      </c>
      <c r="I23" s="73">
        <f t="shared" si="9"/>
        <v>0</v>
      </c>
      <c r="J23" s="132" t="str">
        <f t="shared" si="4"/>
        <v/>
      </c>
      <c r="K23" s="73">
        <f t="shared" si="10"/>
        <v>8.6310688239179204E-3</v>
      </c>
      <c r="L23" s="73">
        <f t="shared" si="11"/>
        <v>1.681986754673747E-2</v>
      </c>
      <c r="M23" s="137">
        <f t="shared" si="7"/>
        <v>0.94875836236263367</v>
      </c>
      <c r="N23" s="46"/>
      <c r="O23" s="18"/>
      <c r="P23" s="18"/>
      <c r="Q23" s="18"/>
      <c r="R23" s="18"/>
      <c r="S23" s="18"/>
      <c r="T23" s="18"/>
    </row>
    <row r="24" spans="1:22" s="1" customFormat="1" ht="15" customHeight="1" thickBot="1" x14ac:dyDescent="0.25">
      <c r="A24" s="78" t="s">
        <v>21</v>
      </c>
      <c r="B24" s="152">
        <f>SUM(B10:B23)</f>
        <v>7409230</v>
      </c>
      <c r="C24" s="153">
        <f>SUM(C10:C23)</f>
        <v>7643111</v>
      </c>
      <c r="D24" s="154">
        <f>IF(ISERROR(C24/B24),"",C24/B24-1)</f>
        <v>3.1566168144328E-2</v>
      </c>
      <c r="E24" s="158">
        <f>SUM(E10:E23)</f>
        <v>36179.065000000002</v>
      </c>
      <c r="F24" s="159">
        <f>SUM(F10:F23)</f>
        <v>33887.424999999988</v>
      </c>
      <c r="G24" s="160">
        <f t="shared" si="1"/>
        <v>-6.3341603770025956E-2</v>
      </c>
      <c r="H24" s="186">
        <f>SUM(H10:H23)</f>
        <v>1</v>
      </c>
      <c r="I24" s="187">
        <f>SUM(I10:I23)</f>
        <v>0.99999999999999989</v>
      </c>
      <c r="J24" s="188">
        <f t="shared" si="4"/>
        <v>-1.1102230246251565E-16</v>
      </c>
      <c r="K24" s="189">
        <f>SUM(K10:K23)</f>
        <v>1</v>
      </c>
      <c r="L24" s="190">
        <f>SUM(L10:L23)</f>
        <v>1</v>
      </c>
      <c r="M24" s="191">
        <f t="shared" si="7"/>
        <v>0</v>
      </c>
      <c r="N24" s="18"/>
      <c r="O24" s="18"/>
      <c r="P24" s="18"/>
      <c r="Q24" s="18"/>
      <c r="R24" s="18"/>
      <c r="S24" s="18"/>
      <c r="T24" s="18"/>
    </row>
    <row r="25" spans="1:22" s="1" customFormat="1" ht="15" customHeight="1" x14ac:dyDescent="0.2">
      <c r="A25" s="51"/>
      <c r="B25" s="51"/>
      <c r="C25" s="69"/>
      <c r="D25" s="51"/>
      <c r="E25" s="58"/>
      <c r="F25" s="70"/>
      <c r="G25" s="51"/>
      <c r="H25" s="51"/>
      <c r="I25" s="51"/>
      <c r="J25" s="51"/>
      <c r="K25" s="51"/>
      <c r="L25" s="51"/>
      <c r="M25" s="51"/>
      <c r="N25" s="18"/>
      <c r="O25" s="18"/>
      <c r="P25" s="18"/>
      <c r="Q25" s="18"/>
      <c r="R25" s="18"/>
      <c r="S25" s="18"/>
      <c r="T25" s="18"/>
    </row>
    <row r="26" spans="1:22" s="11" customFormat="1" ht="15" customHeight="1" x14ac:dyDescent="0.2">
      <c r="A26"/>
      <c r="B26"/>
      <c r="C26"/>
      <c r="D26"/>
      <c r="E26"/>
      <c r="F26"/>
      <c r="G26" s="12"/>
      <c r="H26"/>
      <c r="I26"/>
      <c r="J26"/>
      <c r="K26"/>
      <c r="L26"/>
      <c r="M26"/>
    </row>
    <row r="27" spans="1:22" s="1" customFormat="1" ht="15" customHeight="1" thickBot="1" x14ac:dyDescent="0.25">
      <c r="A27" s="194" t="str">
        <f>'ASK e RPK_internacional'!A19:M19</f>
        <v>ACUMULADO NO ANO: JANEIRO A FEVEREIRO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8"/>
      <c r="O27" s="18"/>
      <c r="P27" s="18"/>
      <c r="Q27" s="18"/>
      <c r="R27" s="18"/>
      <c r="S27" s="18"/>
      <c r="T27" s="18"/>
      <c r="U27" s="18"/>
      <c r="V27" s="18"/>
    </row>
    <row r="28" spans="1:22" s="1" customFormat="1" ht="15" customHeight="1" thickBot="1" x14ac:dyDescent="0.25">
      <c r="A28" s="196" t="s">
        <v>0</v>
      </c>
      <c r="B28" s="224" t="s">
        <v>27</v>
      </c>
      <c r="C28" s="225"/>
      <c r="D28" s="226"/>
      <c r="E28" s="216" t="s">
        <v>33</v>
      </c>
      <c r="F28" s="217"/>
      <c r="G28" s="218"/>
      <c r="H28" s="227" t="s">
        <v>28</v>
      </c>
      <c r="I28" s="228"/>
      <c r="J28" s="229"/>
      <c r="K28" s="230" t="s">
        <v>36</v>
      </c>
      <c r="L28" s="231"/>
      <c r="M28" s="231"/>
      <c r="N28" s="18"/>
      <c r="O28" s="18"/>
      <c r="P28" s="18"/>
      <c r="Q28" s="18"/>
      <c r="R28" s="18"/>
      <c r="S28" s="18"/>
      <c r="T28" s="18"/>
    </row>
    <row r="29" spans="1:22" s="1" customFormat="1" ht="15" customHeight="1" thickBot="1" x14ac:dyDescent="0.25">
      <c r="A29" s="197"/>
      <c r="B29" s="176">
        <f>YEAR($P$1)-1</f>
        <v>2019</v>
      </c>
      <c r="C29" s="177">
        <f>YEAR($P$1)</f>
        <v>2020</v>
      </c>
      <c r="D29" s="157" t="s">
        <v>25</v>
      </c>
      <c r="E29" s="178">
        <f>YEAR($P$1)-1</f>
        <v>2019</v>
      </c>
      <c r="F29" s="179">
        <f>YEAR($P$1)</f>
        <v>2020</v>
      </c>
      <c r="G29" s="163" t="s">
        <v>25</v>
      </c>
      <c r="H29" s="180">
        <f>YEAR($P$1)-1</f>
        <v>2019</v>
      </c>
      <c r="I29" s="181">
        <f>YEAR($P$1)</f>
        <v>2020</v>
      </c>
      <c r="J29" s="182" t="s">
        <v>25</v>
      </c>
      <c r="K29" s="183">
        <f>YEAR($P$1)-1</f>
        <v>2019</v>
      </c>
      <c r="L29" s="184">
        <f>YEAR($P$1)</f>
        <v>2020</v>
      </c>
      <c r="M29" s="185" t="s">
        <v>25</v>
      </c>
      <c r="N29" s="18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4" t="s">
        <v>39</v>
      </c>
      <c r="B30" s="79">
        <v>5743873</v>
      </c>
      <c r="C30" s="52">
        <v>6096807</v>
      </c>
      <c r="D30" s="131">
        <f t="shared" ref="D30:D43" si="12">IF(ISERROR(C30/B30),"",C30/B30-1)</f>
        <v>6.1445300061474306E-2</v>
      </c>
      <c r="E30" s="52">
        <v>13944.621999999999</v>
      </c>
      <c r="F30" s="52">
        <v>13604.695999999994</v>
      </c>
      <c r="G30" s="134">
        <f t="shared" ref="G30:G43" si="13">IF(ISERROR(F30/E30),"",F30/E30-1)</f>
        <v>-2.437685295449421E-2</v>
      </c>
      <c r="H30" s="82">
        <f t="shared" ref="H30:H43" si="14">B30/B$44</f>
        <v>0.35155218556881868</v>
      </c>
      <c r="I30" s="56">
        <f t="shared" ref="I30:I43" si="15">C30/C$44</f>
        <v>0.36071271089005263</v>
      </c>
      <c r="J30" s="131">
        <f t="shared" ref="J30:J43" si="16">IF(ISERROR(I30/H30),"",I30/H30-1)</f>
        <v>2.6057369850828849E-2</v>
      </c>
      <c r="K30" s="56">
        <f t="shared" ref="K30:K43" si="17">E30/E$44</f>
        <v>0.19980984522248227</v>
      </c>
      <c r="L30" s="56">
        <f t="shared" ref="L30:L43" si="18">F30/F$44</f>
        <v>0.19899789121881301</v>
      </c>
      <c r="M30" s="151">
        <f t="shared" ref="M30:M43" si="19">IF(ISERROR(L30/K30),"",L30/K30-1)</f>
        <v>-4.0636336150762231E-3</v>
      </c>
      <c r="N30" s="45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71" t="s">
        <v>40</v>
      </c>
      <c r="B31" s="80">
        <v>4843169</v>
      </c>
      <c r="C31" s="72">
        <v>6037649</v>
      </c>
      <c r="D31" s="132">
        <f t="shared" si="12"/>
        <v>0.24663190567993798</v>
      </c>
      <c r="E31" s="72">
        <v>18593.521000000004</v>
      </c>
      <c r="F31" s="72">
        <v>22632.072999999993</v>
      </c>
      <c r="G31" s="135">
        <f t="shared" si="13"/>
        <v>0.21720211034800707</v>
      </c>
      <c r="H31" s="83">
        <f t="shared" si="14"/>
        <v>0.29642484209333148</v>
      </c>
      <c r="I31" s="73">
        <f t="shared" si="15"/>
        <v>0.35721267512529353</v>
      </c>
      <c r="J31" s="132">
        <f t="shared" si="16"/>
        <v>0.20506996850426784</v>
      </c>
      <c r="K31" s="73">
        <f t="shared" si="17"/>
        <v>0.26642303772386045</v>
      </c>
      <c r="L31" s="73">
        <f t="shared" si="18"/>
        <v>0.33104266357074313</v>
      </c>
      <c r="M31" s="137">
        <f t="shared" si="19"/>
        <v>0.24254518828007288</v>
      </c>
      <c r="N31" s="45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71" t="s">
        <v>41</v>
      </c>
      <c r="B32" s="80">
        <v>3919911</v>
      </c>
      <c r="C32" s="72">
        <v>4635357</v>
      </c>
      <c r="D32" s="132">
        <f t="shared" si="12"/>
        <v>0.18251587854928331</v>
      </c>
      <c r="E32" s="72">
        <v>10903.817999999999</v>
      </c>
      <c r="F32" s="72">
        <v>14829.717000000001</v>
      </c>
      <c r="G32" s="135">
        <f t="shared" si="13"/>
        <v>0.36004810425119005</v>
      </c>
      <c r="H32" s="83">
        <f t="shared" si="14"/>
        <v>0.23991708717885191</v>
      </c>
      <c r="I32" s="73">
        <f t="shared" si="15"/>
        <v>0.27424719027733396</v>
      </c>
      <c r="J32" s="132">
        <f t="shared" si="16"/>
        <v>0.14309153008718334</v>
      </c>
      <c r="K32" s="73">
        <f t="shared" si="17"/>
        <v>0.15623874113720085</v>
      </c>
      <c r="L32" s="73">
        <f t="shared" si="18"/>
        <v>0.21691645372831433</v>
      </c>
      <c r="M32" s="137">
        <f t="shared" si="19"/>
        <v>0.38836534491678631</v>
      </c>
      <c r="N32" s="45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71" t="s">
        <v>42</v>
      </c>
      <c r="B33" s="80">
        <v>1743845</v>
      </c>
      <c r="C33" s="72"/>
      <c r="D33" s="132">
        <f t="shared" si="12"/>
        <v>-1</v>
      </c>
      <c r="E33" s="72">
        <v>10044.307000000001</v>
      </c>
      <c r="F33" s="72"/>
      <c r="G33" s="135">
        <f t="shared" si="13"/>
        <v>-1</v>
      </c>
      <c r="H33" s="83">
        <f t="shared" si="14"/>
        <v>0.10673155918371743</v>
      </c>
      <c r="I33" s="73">
        <f t="shared" si="15"/>
        <v>0</v>
      </c>
      <c r="J33" s="132">
        <f t="shared" si="16"/>
        <v>-1</v>
      </c>
      <c r="K33" s="73">
        <f t="shared" si="17"/>
        <v>0.14392297095160381</v>
      </c>
      <c r="L33" s="73">
        <f t="shared" si="18"/>
        <v>0</v>
      </c>
      <c r="M33" s="137">
        <f t="shared" si="19"/>
        <v>-1</v>
      </c>
      <c r="N33" s="45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43</v>
      </c>
      <c r="B34" s="81">
        <v>55599</v>
      </c>
      <c r="C34" s="53">
        <v>92368</v>
      </c>
      <c r="D34" s="132">
        <f t="shared" si="12"/>
        <v>0.66132484397201385</v>
      </c>
      <c r="E34" s="53">
        <v>6.0999999999999999E-2</v>
      </c>
      <c r="F34" s="53">
        <v>4.4999999999999998E-2</v>
      </c>
      <c r="G34" s="135">
        <f t="shared" si="13"/>
        <v>-0.26229508196721307</v>
      </c>
      <c r="H34" s="83">
        <f t="shared" si="14"/>
        <v>3.4029216811445433E-3</v>
      </c>
      <c r="I34" s="73">
        <f t="shared" si="15"/>
        <v>5.4648788586373785E-3</v>
      </c>
      <c r="J34" s="132">
        <f t="shared" si="16"/>
        <v>0.60593730056088568</v>
      </c>
      <c r="K34" s="73">
        <f t="shared" si="17"/>
        <v>8.7405743652079047E-7</v>
      </c>
      <c r="L34" s="73">
        <f t="shared" si="18"/>
        <v>6.5822162471300998E-7</v>
      </c>
      <c r="M34" s="137">
        <f t="shared" si="19"/>
        <v>-0.24693550193557168</v>
      </c>
      <c r="N34" s="62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44</v>
      </c>
      <c r="B35" s="81">
        <v>19317</v>
      </c>
      <c r="C35" s="53">
        <v>20702</v>
      </c>
      <c r="D35" s="132">
        <f t="shared" si="12"/>
        <v>7.169850390847432E-2</v>
      </c>
      <c r="E35" s="53">
        <v>2.7E-2</v>
      </c>
      <c r="F35" s="53">
        <v>0.17499999999999999</v>
      </c>
      <c r="G35" s="135">
        <f t="shared" si="13"/>
        <v>5.481481481481481</v>
      </c>
      <c r="H35" s="83">
        <f t="shared" si="14"/>
        <v>1.1822917339281128E-3</v>
      </c>
      <c r="I35" s="73">
        <f t="shared" si="15"/>
        <v>1.2248172758045103E-3</v>
      </c>
      <c r="J35" s="132">
        <f t="shared" si="16"/>
        <v>3.5968738219211094E-2</v>
      </c>
      <c r="K35" s="73">
        <f t="shared" si="17"/>
        <v>3.8687788173871053E-7</v>
      </c>
      <c r="L35" s="73">
        <f t="shared" si="18"/>
        <v>2.5597507627728167E-6</v>
      </c>
      <c r="M35" s="137">
        <f t="shared" si="19"/>
        <v>5.6164308780557803</v>
      </c>
      <c r="N35" s="62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45</v>
      </c>
      <c r="B36" s="81">
        <v>10473</v>
      </c>
      <c r="C36" s="53">
        <v>6749</v>
      </c>
      <c r="D36" s="132">
        <f t="shared" si="12"/>
        <v>-0.35558101785543783</v>
      </c>
      <c r="E36" s="53">
        <v>2937.355</v>
      </c>
      <c r="F36" s="53">
        <v>2843.77</v>
      </c>
      <c r="G36" s="135">
        <f t="shared" si="13"/>
        <v>-3.1860296082700246E-2</v>
      </c>
      <c r="H36" s="83">
        <f t="shared" si="14"/>
        <v>6.40997118052965E-4</v>
      </c>
      <c r="I36" s="73">
        <f t="shared" si="15"/>
        <v>3.9929918821392333E-4</v>
      </c>
      <c r="J36" s="132">
        <f t="shared" si="16"/>
        <v>-0.37706554839622597</v>
      </c>
      <c r="K36" s="73">
        <f t="shared" si="17"/>
        <v>4.2088802974615189E-2</v>
      </c>
      <c r="L36" s="73">
        <f t="shared" si="18"/>
        <v>4.1596242438002584E-2</v>
      </c>
      <c r="M36" s="137">
        <f t="shared" si="19"/>
        <v>-1.1702887746883217E-2</v>
      </c>
      <c r="N36" s="62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46</v>
      </c>
      <c r="B37" s="81">
        <v>2281</v>
      </c>
      <c r="C37" s="53">
        <v>6538</v>
      </c>
      <c r="D37" s="132">
        <f t="shared" si="12"/>
        <v>1.866286716352477</v>
      </c>
      <c r="E37" s="53">
        <v>193.702</v>
      </c>
      <c r="F37" s="53">
        <v>82.663000000000068</v>
      </c>
      <c r="G37" s="135">
        <f t="shared" si="13"/>
        <v>-0.57324653333470965</v>
      </c>
      <c r="H37" s="83">
        <f t="shared" si="14"/>
        <v>1.396079849402094E-4</v>
      </c>
      <c r="I37" s="73">
        <f t="shared" si="15"/>
        <v>3.8681554193845466E-4</v>
      </c>
      <c r="J37" s="132">
        <f t="shared" si="16"/>
        <v>1.7707264889190832</v>
      </c>
      <c r="K37" s="73">
        <f t="shared" si="17"/>
        <v>2.7755192388352486E-3</v>
      </c>
      <c r="L37" s="73">
        <f t="shared" si="18"/>
        <v>1.2091238703033688E-3</v>
      </c>
      <c r="M37" s="137">
        <f t="shared" si="19"/>
        <v>-0.56436120010078561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47</v>
      </c>
      <c r="B38" s="81">
        <v>139</v>
      </c>
      <c r="C38" s="53">
        <v>774</v>
      </c>
      <c r="D38" s="132">
        <f t="shared" si="12"/>
        <v>4.5683453237410072</v>
      </c>
      <c r="E38" s="53">
        <v>8052.1379999999999</v>
      </c>
      <c r="F38" s="53">
        <v>6767.6439999999993</v>
      </c>
      <c r="G38" s="135">
        <f t="shared" si="13"/>
        <v>-0.15952210456403015</v>
      </c>
      <c r="H38" s="83">
        <f t="shared" si="14"/>
        <v>8.5074572146817661E-6</v>
      </c>
      <c r="I38" s="73">
        <f t="shared" si="15"/>
        <v>4.5793091076837553E-5</v>
      </c>
      <c r="J38" s="132">
        <f t="shared" si="16"/>
        <v>4.3827001325155077</v>
      </c>
      <c r="K38" s="73">
        <f t="shared" si="17"/>
        <v>0.11537755899658435</v>
      </c>
      <c r="L38" s="73">
        <f t="shared" si="18"/>
        <v>9.8991325092427848E-2</v>
      </c>
      <c r="M38" s="137">
        <f t="shared" si="19"/>
        <v>-0.14202271261989174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55" t="s">
        <v>52</v>
      </c>
      <c r="B39" s="81"/>
      <c r="C39" s="53">
        <v>1105</v>
      </c>
      <c r="D39" s="132" t="str">
        <f t="shared" si="12"/>
        <v/>
      </c>
      <c r="E39" s="53"/>
      <c r="F39" s="53">
        <v>14.001999999999997</v>
      </c>
      <c r="G39" s="135" t="str">
        <f t="shared" si="13"/>
        <v/>
      </c>
      <c r="H39" s="83">
        <f t="shared" si="14"/>
        <v>0</v>
      </c>
      <c r="I39" s="73">
        <f t="shared" si="15"/>
        <v>6.5376441395226744E-5</v>
      </c>
      <c r="J39" s="132" t="str">
        <f t="shared" si="16"/>
        <v/>
      </c>
      <c r="K39" s="73">
        <f t="shared" si="17"/>
        <v>0</v>
      </c>
      <c r="L39" s="73">
        <f t="shared" si="18"/>
        <v>2.0480931531625699E-4</v>
      </c>
      <c r="M39" s="137" t="str">
        <f t="shared" si="19"/>
        <v/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55" t="s">
        <v>49</v>
      </c>
      <c r="B40" s="81"/>
      <c r="C40" s="53">
        <v>0</v>
      </c>
      <c r="D40" s="132" t="str">
        <f t="shared" si="12"/>
        <v/>
      </c>
      <c r="E40" s="53"/>
      <c r="F40" s="53">
        <v>852.07099999999991</v>
      </c>
      <c r="G40" s="135" t="str">
        <f t="shared" si="13"/>
        <v/>
      </c>
      <c r="H40" s="83">
        <f t="shared" si="14"/>
        <v>0</v>
      </c>
      <c r="I40" s="73">
        <f t="shared" si="15"/>
        <v>0</v>
      </c>
      <c r="J40" s="132" t="str">
        <f t="shared" si="16"/>
        <v/>
      </c>
      <c r="K40" s="73">
        <f t="shared" si="17"/>
        <v>0</v>
      </c>
      <c r="L40" s="73">
        <f t="shared" si="18"/>
        <v>1.2463367955351979E-2</v>
      </c>
      <c r="M40" s="137" t="str">
        <f t="shared" si="19"/>
        <v/>
      </c>
      <c r="N40" s="46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55" t="s">
        <v>48</v>
      </c>
      <c r="B41" s="81"/>
      <c r="C41" s="53">
        <v>4064</v>
      </c>
      <c r="D41" s="132" t="str">
        <f t="shared" si="12"/>
        <v/>
      </c>
      <c r="E41" s="53"/>
      <c r="F41" s="53">
        <v>0</v>
      </c>
      <c r="G41" s="135" t="str">
        <f t="shared" si="13"/>
        <v/>
      </c>
      <c r="H41" s="83">
        <f t="shared" si="14"/>
        <v>0</v>
      </c>
      <c r="I41" s="73">
        <f t="shared" si="15"/>
        <v>2.4044331025357599E-4</v>
      </c>
      <c r="J41" s="132" t="str">
        <f t="shared" si="16"/>
        <v/>
      </c>
      <c r="K41" s="73">
        <f t="shared" si="17"/>
        <v>0</v>
      </c>
      <c r="L41" s="73">
        <f t="shared" si="18"/>
        <v>0</v>
      </c>
      <c r="M41" s="137" t="str">
        <f t="shared" si="19"/>
        <v/>
      </c>
      <c r="N41" s="46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55" t="s">
        <v>50</v>
      </c>
      <c r="B42" s="81">
        <v>0</v>
      </c>
      <c r="C42" s="53">
        <v>0</v>
      </c>
      <c r="D42" s="132" t="str">
        <f t="shared" si="12"/>
        <v/>
      </c>
      <c r="E42" s="53">
        <v>4659.8330000000005</v>
      </c>
      <c r="F42" s="53">
        <v>5742.4650000000001</v>
      </c>
      <c r="G42" s="135">
        <f t="shared" si="13"/>
        <v>0.23233278960855452</v>
      </c>
      <c r="H42" s="83">
        <f t="shared" si="14"/>
        <v>0</v>
      </c>
      <c r="I42" s="73">
        <f t="shared" si="15"/>
        <v>0</v>
      </c>
      <c r="J42" s="132" t="str">
        <f t="shared" si="16"/>
        <v/>
      </c>
      <c r="K42" s="73">
        <f t="shared" si="17"/>
        <v>6.676986371467189E-2</v>
      </c>
      <c r="L42" s="73">
        <f t="shared" si="18"/>
        <v>8.3995880936835451E-2</v>
      </c>
      <c r="M42" s="137">
        <f t="shared" si="19"/>
        <v>0.25799089984331292</v>
      </c>
      <c r="N42" s="46"/>
      <c r="O42" s="18"/>
      <c r="P42" s="18"/>
      <c r="Q42" s="18"/>
      <c r="R42" s="18"/>
      <c r="S42" s="18"/>
      <c r="T42" s="18"/>
    </row>
    <row r="43" spans="1:20" s="1" customFormat="1" ht="15" customHeight="1" thickBot="1" x14ac:dyDescent="0.25">
      <c r="A43" s="55" t="s">
        <v>51</v>
      </c>
      <c r="B43" s="81">
        <v>0</v>
      </c>
      <c r="C43" s="53">
        <v>0</v>
      </c>
      <c r="D43" s="132" t="str">
        <f t="shared" si="12"/>
        <v/>
      </c>
      <c r="E43" s="53">
        <v>460.08000000000004</v>
      </c>
      <c r="F43" s="53">
        <v>996.70999999999992</v>
      </c>
      <c r="G43" s="135">
        <f t="shared" si="13"/>
        <v>1.1663841071118064</v>
      </c>
      <c r="H43" s="83">
        <f t="shared" si="14"/>
        <v>0</v>
      </c>
      <c r="I43" s="73">
        <f t="shared" si="15"/>
        <v>0</v>
      </c>
      <c r="J43" s="132" t="str">
        <f t="shared" si="16"/>
        <v/>
      </c>
      <c r="K43" s="73">
        <f t="shared" si="17"/>
        <v>6.592399104827628E-3</v>
      </c>
      <c r="L43" s="73">
        <f t="shared" si="18"/>
        <v>1.4579023901504536E-2</v>
      </c>
      <c r="M43" s="137">
        <f t="shared" si="19"/>
        <v>1.2114898794322517</v>
      </c>
      <c r="N43" s="46"/>
      <c r="O43" s="18"/>
      <c r="P43" s="18"/>
      <c r="Q43" s="18"/>
      <c r="R43" s="18"/>
      <c r="S43" s="18"/>
      <c r="T43" s="18"/>
    </row>
    <row r="44" spans="1:20" s="1" customFormat="1" ht="15" customHeight="1" thickBot="1" x14ac:dyDescent="0.25">
      <c r="A44" s="78" t="s">
        <v>21</v>
      </c>
      <c r="B44" s="152">
        <f>SUM(B30:B43)</f>
        <v>16338607</v>
      </c>
      <c r="C44" s="153">
        <f>SUM(C30:C43)</f>
        <v>16902113</v>
      </c>
      <c r="D44" s="154">
        <f>IF(ISERROR(C44/B44),"",C44/B44-1)</f>
        <v>3.4489231548319843E-2</v>
      </c>
      <c r="E44" s="158">
        <f>SUM(E30:E43)</f>
        <v>69789.464000000007</v>
      </c>
      <c r="F44" s="159">
        <f>SUM(F30:F43)</f>
        <v>68366.030999999988</v>
      </c>
      <c r="G44" s="160">
        <f t="shared" ref="G44" si="20">IF(ISERROR(F44/E44),"",F44/E44-1)</f>
        <v>-2.0396101623592067E-2</v>
      </c>
      <c r="H44" s="186">
        <f>SUM(H30:H43)</f>
        <v>1</v>
      </c>
      <c r="I44" s="187">
        <f>SUM(I30:I43)</f>
        <v>0.99999999999999989</v>
      </c>
      <c r="J44" s="188">
        <f t="shared" ref="J44" si="21">IF(ISERROR(I44/H44),"",I44/H44-1)</f>
        <v>-1.1102230246251565E-16</v>
      </c>
      <c r="K44" s="189">
        <f>SUM(K30:K43)</f>
        <v>0.99999999999999978</v>
      </c>
      <c r="L44" s="190">
        <f>SUM(L30:L43)</f>
        <v>1</v>
      </c>
      <c r="M44" s="191">
        <f t="shared" ref="M44" si="22">IF(ISERROR(L44/K44),"",L44/K44-1)</f>
        <v>2.2204460492503131E-16</v>
      </c>
      <c r="N44" s="18"/>
      <c r="O44" s="18"/>
      <c r="P44" s="18"/>
      <c r="Q44" s="18"/>
      <c r="R44" s="18"/>
      <c r="S44" s="18"/>
      <c r="T44" s="18"/>
    </row>
    <row r="45" spans="1:20" s="1" customFormat="1" ht="15" customHeight="1" x14ac:dyDescent="0.2">
      <c r="A45" s="46" t="s">
        <v>31</v>
      </c>
      <c r="B45" s="75"/>
      <c r="C45" s="69"/>
      <c r="D45" s="75"/>
      <c r="E45" s="58"/>
      <c r="F45" s="69"/>
      <c r="G45" s="75"/>
      <c r="H45" s="75"/>
      <c r="I45" s="75"/>
      <c r="J45" s="75"/>
      <c r="K45" s="75"/>
      <c r="L45" s="75"/>
      <c r="M45" s="75"/>
      <c r="N45" s="18"/>
      <c r="O45" s="18"/>
      <c r="P45" s="18"/>
      <c r="Q45" s="18"/>
      <c r="R45" s="18"/>
      <c r="S45" s="18"/>
      <c r="T45" s="18"/>
    </row>
    <row r="46" spans="1:20" s="1" customFormat="1" ht="15" customHeight="1" x14ac:dyDescent="0.2">
      <c r="A46" s="46"/>
      <c r="B46" s="75"/>
      <c r="C46" s="69"/>
      <c r="D46" s="75"/>
      <c r="E46" s="58"/>
      <c r="F46" s="69"/>
      <c r="G46" s="75"/>
      <c r="H46" s="75"/>
      <c r="I46" s="75"/>
      <c r="J46" s="75"/>
      <c r="K46" s="75"/>
      <c r="L46" s="75"/>
      <c r="M46" s="75"/>
      <c r="N46" s="18"/>
      <c r="O46" s="18"/>
      <c r="P46" s="18"/>
      <c r="Q46" s="18"/>
      <c r="R46" s="18"/>
      <c r="S46" s="18"/>
      <c r="T46" s="18"/>
    </row>
    <row r="47" spans="1:20" s="11" customFormat="1" ht="15" customHeight="1" x14ac:dyDescent="0.2">
      <c r="A47" s="211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</row>
    <row r="48" spans="1:20" s="11" customFormat="1" ht="15" customHeight="1" x14ac:dyDescent="0.2">
      <c r="A48" s="210"/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</row>
    <row r="49" spans="1:13" s="11" customFormat="1" ht="15" customHeight="1" x14ac:dyDescent="0.2">
      <c r="A49" s="210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</row>
    <row r="50" spans="1:13" s="11" customFormat="1" ht="15" customHeight="1" x14ac:dyDescent="0.2">
      <c r="A50" s="198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</row>
    <row r="51" spans="1:13" s="11" customFormat="1" ht="15" customHeight="1" x14ac:dyDescent="0.2">
      <c r="A51" s="198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</row>
    <row r="52" spans="1:13" ht="15" customHeight="1" x14ac:dyDescent="0.2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</row>
    <row r="53" spans="1:13" ht="15" customHeight="1" x14ac:dyDescent="0.2">
      <c r="A53" s="232"/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</row>
    <row r="54" spans="1:13" ht="15" customHeight="1" x14ac:dyDescent="0.2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</row>
  </sheetData>
  <mergeCells count="20">
    <mergeCell ref="A27:M27"/>
    <mergeCell ref="A28:A29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8:D28"/>
    <mergeCell ref="E28:G28"/>
    <mergeCell ref="H28:J28"/>
    <mergeCell ref="K28:M28"/>
    <mergeCell ref="A53:M54"/>
    <mergeCell ref="A47:M47"/>
    <mergeCell ref="A48:M49"/>
    <mergeCell ref="A50:M51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tabColor theme="8" tint="-0.249977111117893"/>
  </sheetPr>
  <dimension ref="A1:AF39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FEVEREIRO/2020 -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43862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32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193" t="s">
        <v>35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FEVEREIRO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224" t="s">
        <v>27</v>
      </c>
      <c r="C8" s="225"/>
      <c r="D8" s="226"/>
      <c r="E8" s="216" t="s">
        <v>33</v>
      </c>
      <c r="F8" s="217"/>
      <c r="G8" s="218"/>
      <c r="H8" s="227" t="s">
        <v>28</v>
      </c>
      <c r="I8" s="228"/>
      <c r="J8" s="229"/>
      <c r="K8" s="230" t="s">
        <v>36</v>
      </c>
      <c r="L8" s="231"/>
      <c r="M8" s="231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7"/>
      <c r="B9" s="176">
        <f>YEAR($P$1)-1</f>
        <v>2019</v>
      </c>
      <c r="C9" s="177">
        <f>YEAR($P$1)</f>
        <v>2020</v>
      </c>
      <c r="D9" s="157" t="s">
        <v>25</v>
      </c>
      <c r="E9" s="178">
        <f>YEAR($P$1)-1</f>
        <v>2019</v>
      </c>
      <c r="F9" s="179">
        <f>YEAR($P$1)</f>
        <v>2020</v>
      </c>
      <c r="G9" s="163" t="s">
        <v>25</v>
      </c>
      <c r="H9" s="180">
        <f>YEAR($P$1)-1</f>
        <v>2019</v>
      </c>
      <c r="I9" s="181">
        <f>YEAR($P$1)</f>
        <v>2020</v>
      </c>
      <c r="J9" s="182" t="s">
        <v>25</v>
      </c>
      <c r="K9" s="183">
        <f>YEAR($P$1)-1</f>
        <v>2019</v>
      </c>
      <c r="L9" s="184">
        <f>YEAR($P$1)</f>
        <v>2020</v>
      </c>
      <c r="M9" s="185" t="s">
        <v>25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40</v>
      </c>
      <c r="B10" s="81">
        <v>485800</v>
      </c>
      <c r="C10" s="53">
        <v>457021</v>
      </c>
      <c r="D10" s="133">
        <f t="shared" ref="D10:D17" si="0">IF(ISERROR(C10/B10),"",C10/B10-1)</f>
        <v>-5.9240428159736513E-2</v>
      </c>
      <c r="E10" s="53">
        <v>11861.833999999999</v>
      </c>
      <c r="F10" s="53">
        <v>10692.954000000002</v>
      </c>
      <c r="G10" s="136">
        <f t="shared" ref="G10:G17" si="1">IF(ISERROR(F10/E10),"",F10/E10-1)</f>
        <v>-9.8541254244495224E-2</v>
      </c>
      <c r="H10" s="84">
        <f t="shared" ref="H10:I13" si="2">B10/B$17</f>
        <v>0.59512142535133972</v>
      </c>
      <c r="I10" s="57">
        <f t="shared" si="2"/>
        <v>0.60848187419782607</v>
      </c>
      <c r="J10" s="133">
        <f t="shared" ref="J10:J16" si="3">IF(ISERROR(I10/H10),"",I10/H10-1)</f>
        <v>2.2449954374603065E-2</v>
      </c>
      <c r="K10" s="57">
        <f t="shared" ref="K10:L13" si="4">E10/E$17</f>
        <v>0.56159679039770616</v>
      </c>
      <c r="L10" s="57">
        <f t="shared" si="4"/>
        <v>0.59832186027252765</v>
      </c>
      <c r="M10" s="138">
        <f t="shared" ref="M10:M13" si="5">IF(ISERROR(L10/K10),"",L10/K10-1)</f>
        <v>6.5394016673090194E-2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39</v>
      </c>
      <c r="B11" s="81">
        <v>181553</v>
      </c>
      <c r="C11" s="53">
        <v>176510</v>
      </c>
      <c r="D11" s="133">
        <f t="shared" ref="D11" si="6">IF(ISERROR(C11/B11),"",C11/B11-1)</f>
        <v>-2.7777012773129606E-2</v>
      </c>
      <c r="E11" s="53">
        <v>137.66200000000001</v>
      </c>
      <c r="F11" s="53">
        <v>152.333</v>
      </c>
      <c r="G11" s="136">
        <f t="shared" ref="G11" si="7">IF(ISERROR(F11/E11),"",F11/E11-1)</f>
        <v>0.10657261989510536</v>
      </c>
      <c r="H11" s="84">
        <f t="shared" ref="H11" si="8">B11/B$17</f>
        <v>0.22240856347635193</v>
      </c>
      <c r="I11" s="57">
        <f t="shared" ref="I11" si="9">C11/C$17</f>
        <v>0.23500700321135851</v>
      </c>
      <c r="J11" s="133">
        <f t="shared" ref="J11" si="10">IF(ISERROR(I11/H11),"",I11/H11-1)</f>
        <v>5.6645479553875777E-2</v>
      </c>
      <c r="K11" s="57">
        <f t="shared" ref="K11" si="11">E11/E$17</f>
        <v>6.5175871926490495E-3</v>
      </c>
      <c r="L11" s="57">
        <f t="shared" ref="L11" si="12">F11/F$17</f>
        <v>8.5237590978970781E-3</v>
      </c>
      <c r="M11" s="138">
        <f t="shared" ref="M11" si="13">IF(ISERROR(L11/K11),"",L11/K11-1)</f>
        <v>0.30780898604789164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55" t="s">
        <v>41</v>
      </c>
      <c r="B12" s="81">
        <v>103373</v>
      </c>
      <c r="C12" s="53">
        <v>117312</v>
      </c>
      <c r="D12" s="133">
        <f t="shared" ref="D12" si="14">IF(ISERROR(C12/B12),"",C12/B12-1)</f>
        <v>0.13484178654000556</v>
      </c>
      <c r="E12" s="53">
        <v>1681.9490000000001</v>
      </c>
      <c r="F12" s="53">
        <v>2288.0160000000001</v>
      </c>
      <c r="G12" s="136">
        <f t="shared" ref="G12" si="15">IF(ISERROR(F12/E12),"",F12/E12-1)</f>
        <v>0.36033613385423702</v>
      </c>
      <c r="H12" s="84">
        <f t="shared" ref="H12" si="16">B12/B$17</f>
        <v>0.12663542013759579</v>
      </c>
      <c r="I12" s="57">
        <f t="shared" ref="I12" si="17">C12/C$17</f>
        <v>0.15619025302096703</v>
      </c>
      <c r="J12" s="133">
        <f t="shared" ref="J12" si="18">IF(ISERROR(I12/H12),"",I12/H12-1)</f>
        <v>0.23338520021695675</v>
      </c>
      <c r="K12" s="57">
        <f t="shared" ref="K12" si="19">E12/E$17</f>
        <v>7.9631628634546037E-2</v>
      </c>
      <c r="L12" s="57">
        <f t="shared" ref="L12" si="20">F12/F$17</f>
        <v>0.12802542585082732</v>
      </c>
      <c r="M12" s="138">
        <f t="shared" ref="M12" si="21">IF(ISERROR(L12/K12),"",L12/K12-1)</f>
        <v>0.60772080197399037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" customHeight="1" x14ac:dyDescent="0.2">
      <c r="A13" s="55" t="s">
        <v>42</v>
      </c>
      <c r="B13" s="81">
        <v>45526</v>
      </c>
      <c r="C13" s="53"/>
      <c r="D13" s="133">
        <f t="shared" si="0"/>
        <v>-1</v>
      </c>
      <c r="E13" s="53">
        <v>2294.835</v>
      </c>
      <c r="F13" s="53"/>
      <c r="G13" s="136">
        <f t="shared" si="1"/>
        <v>-1</v>
      </c>
      <c r="H13" s="84">
        <f t="shared" si="2"/>
        <v>5.5770889276544035E-2</v>
      </c>
      <c r="I13" s="57">
        <f t="shared" si="2"/>
        <v>0</v>
      </c>
      <c r="J13" s="133">
        <f t="shared" si="3"/>
        <v>-1</v>
      </c>
      <c r="K13" s="57">
        <f t="shared" si="4"/>
        <v>0.10864862638377171</v>
      </c>
      <c r="L13" s="57">
        <f t="shared" si="4"/>
        <v>0</v>
      </c>
      <c r="M13" s="138">
        <f t="shared" si="5"/>
        <v>-1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.75" customHeight="1" x14ac:dyDescent="0.2">
      <c r="A14" s="55" t="s">
        <v>47</v>
      </c>
      <c r="B14" s="81">
        <v>52</v>
      </c>
      <c r="C14" s="53">
        <v>142</v>
      </c>
      <c r="D14" s="133">
        <f t="shared" si="0"/>
        <v>1.7307692307692308</v>
      </c>
      <c r="E14" s="53">
        <v>0</v>
      </c>
      <c r="F14" s="53">
        <v>0</v>
      </c>
      <c r="G14" s="136" t="str">
        <f t="shared" si="1"/>
        <v/>
      </c>
      <c r="H14" s="84">
        <f t="shared" ref="H14:H16" si="22">B14/B$17</f>
        <v>6.3701758168525457E-5</v>
      </c>
      <c r="I14" s="57">
        <f t="shared" ref="I14:I16" si="23">C14/C$17</f>
        <v>1.8906007849987485E-4</v>
      </c>
      <c r="J14" s="133">
        <f t="shared" si="3"/>
        <v>1.9678941984569582</v>
      </c>
      <c r="K14" s="57">
        <f t="shared" ref="K14:K16" si="24">E14/E$17</f>
        <v>0</v>
      </c>
      <c r="L14" s="57">
        <f t="shared" ref="L14:L16" si="25">F14/F$17</f>
        <v>0</v>
      </c>
      <c r="M14" s="138" t="str">
        <f t="shared" ref="M14:M16" si="26">IF(ISERROR(L14/K14),"",L14/K14-1)</f>
        <v/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.75" customHeight="1" x14ac:dyDescent="0.2">
      <c r="A15" s="55" t="s">
        <v>46</v>
      </c>
      <c r="B15" s="81"/>
      <c r="C15" s="53">
        <v>99</v>
      </c>
      <c r="D15" s="133" t="str">
        <f t="shared" si="0"/>
        <v/>
      </c>
      <c r="E15" s="53"/>
      <c r="F15" s="53">
        <v>1.1200000000000001</v>
      </c>
      <c r="G15" s="136" t="str">
        <f t="shared" si="1"/>
        <v/>
      </c>
      <c r="H15" s="84">
        <f t="shared" si="22"/>
        <v>0</v>
      </c>
      <c r="I15" s="57">
        <f t="shared" si="23"/>
        <v>1.3180949134850429E-4</v>
      </c>
      <c r="J15" s="133" t="str">
        <f t="shared" si="3"/>
        <v/>
      </c>
      <c r="K15" s="57">
        <f t="shared" si="24"/>
        <v>0</v>
      </c>
      <c r="L15" s="57">
        <f t="shared" si="25"/>
        <v>6.2669350630820161E-5</v>
      </c>
      <c r="M15" s="138" t="str">
        <f t="shared" si="26"/>
        <v/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thickBot="1" x14ac:dyDescent="0.25">
      <c r="A16" s="55" t="s">
        <v>50</v>
      </c>
      <c r="B16" s="81">
        <v>0</v>
      </c>
      <c r="C16" s="53">
        <v>0</v>
      </c>
      <c r="D16" s="133" t="str">
        <f t="shared" si="0"/>
        <v/>
      </c>
      <c r="E16" s="53">
        <v>5145.34</v>
      </c>
      <c r="F16" s="53">
        <v>4737.1520000000019</v>
      </c>
      <c r="G16" s="136">
        <f t="shared" si="1"/>
        <v>-7.9331589360469579E-2</v>
      </c>
      <c r="H16" s="84">
        <f t="shared" si="22"/>
        <v>0</v>
      </c>
      <c r="I16" s="57">
        <f t="shared" si="23"/>
        <v>0</v>
      </c>
      <c r="J16" s="133" t="str">
        <f t="shared" si="3"/>
        <v/>
      </c>
      <c r="K16" s="57">
        <f t="shared" si="24"/>
        <v>0.24360536739132702</v>
      </c>
      <c r="L16" s="57">
        <f t="shared" si="25"/>
        <v>0.26506628542811705</v>
      </c>
      <c r="M16" s="138">
        <f t="shared" si="26"/>
        <v>8.8097065621363324E-2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thickBot="1" x14ac:dyDescent="0.25">
      <c r="A17" s="78" t="s">
        <v>21</v>
      </c>
      <c r="B17" s="152">
        <f>SUM(B10:B16)</f>
        <v>816304</v>
      </c>
      <c r="C17" s="153">
        <f>SUM(C10:C16)</f>
        <v>751084</v>
      </c>
      <c r="D17" s="154">
        <f t="shared" si="0"/>
        <v>-7.9896705149062108E-2</v>
      </c>
      <c r="E17" s="158">
        <f>SUM(E10:E16)</f>
        <v>21121.62</v>
      </c>
      <c r="F17" s="159">
        <f>SUM(F10:F16)</f>
        <v>17871.575000000004</v>
      </c>
      <c r="G17" s="160">
        <f t="shared" si="1"/>
        <v>-0.15387290368825857</v>
      </c>
      <c r="H17" s="186">
        <f>SUM(H10:H16)</f>
        <v>1</v>
      </c>
      <c r="I17" s="187">
        <f>SUM(I10:I16)</f>
        <v>0.99999999999999989</v>
      </c>
      <c r="J17" s="188">
        <f t="shared" ref="J17" si="27">IF(ISERROR(I17/H17),"",I17/H17-1)</f>
        <v>-1.1102230246251565E-16</v>
      </c>
      <c r="K17" s="189">
        <f>SUM(K10:K16)</f>
        <v>0.99999999999999989</v>
      </c>
      <c r="L17" s="190">
        <f>SUM(L10:L16)</f>
        <v>0.99999999999999989</v>
      </c>
      <c r="M17" s="191">
        <f t="shared" ref="M17" si="28">IF(ISERROR(L17/K17),"",L17/K17-1)</f>
        <v>0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9" customFormat="1" ht="15" customHeight="1" x14ac:dyDescent="0.2">
      <c r="A18" s="46"/>
      <c r="B18" s="51"/>
      <c r="C18" s="51"/>
      <c r="D18" s="51"/>
      <c r="E18" s="58"/>
      <c r="F18" s="59"/>
      <c r="G18" s="51"/>
      <c r="H18" s="51"/>
      <c r="I18" s="51"/>
      <c r="J18" s="51"/>
      <c r="K18" s="51"/>
      <c r="L18" s="51"/>
      <c r="M18" s="51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s="9" customFormat="1" ht="15" customHeight="1" x14ac:dyDescent="0.2">
      <c r="A19" s="46"/>
      <c r="B19" s="75"/>
      <c r="C19" s="75"/>
      <c r="D19" s="75"/>
      <c r="E19" s="58"/>
      <c r="F19" s="59"/>
      <c r="G19" s="75"/>
      <c r="H19" s="75"/>
      <c r="I19" s="75"/>
      <c r="J19" s="75"/>
      <c r="K19" s="75"/>
      <c r="L19" s="75"/>
      <c r="M19" s="75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ht="15" customHeight="1" thickBot="1" x14ac:dyDescent="0.25">
      <c r="A20" s="194" t="str">
        <f>'ASK e RPK_doméstico'!A24:M24</f>
        <v>ACUMULADO NO ANO: JANEIRO A FEVEREIRO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</row>
    <row r="21" spans="1:30" ht="15" customHeight="1" thickBot="1" x14ac:dyDescent="0.25">
      <c r="A21" s="196" t="s">
        <v>0</v>
      </c>
      <c r="B21" s="224" t="s">
        <v>27</v>
      </c>
      <c r="C21" s="225"/>
      <c r="D21" s="226"/>
      <c r="E21" s="216" t="s">
        <v>33</v>
      </c>
      <c r="F21" s="217"/>
      <c r="G21" s="218"/>
      <c r="H21" s="227" t="s">
        <v>28</v>
      </c>
      <c r="I21" s="228"/>
      <c r="J21" s="229"/>
      <c r="K21" s="230" t="s">
        <v>36</v>
      </c>
      <c r="L21" s="231"/>
      <c r="M21" s="231"/>
    </row>
    <row r="22" spans="1:30" ht="15" customHeight="1" thickBot="1" x14ac:dyDescent="0.25">
      <c r="A22" s="197"/>
      <c r="B22" s="176">
        <f>YEAR($P$1)-1</f>
        <v>2019</v>
      </c>
      <c r="C22" s="177">
        <f>YEAR($P$1)</f>
        <v>2020</v>
      </c>
      <c r="D22" s="157" t="s">
        <v>25</v>
      </c>
      <c r="E22" s="178">
        <f>YEAR($P$1)-1</f>
        <v>2019</v>
      </c>
      <c r="F22" s="179">
        <f>YEAR($P$1)</f>
        <v>2020</v>
      </c>
      <c r="G22" s="163" t="s">
        <v>25</v>
      </c>
      <c r="H22" s="180">
        <f>YEAR($P$1)-1</f>
        <v>2019</v>
      </c>
      <c r="I22" s="181">
        <f>YEAR($P$1)</f>
        <v>2020</v>
      </c>
      <c r="J22" s="182" t="s">
        <v>25</v>
      </c>
      <c r="K22" s="183">
        <f>YEAR($P$1)-1</f>
        <v>2019</v>
      </c>
      <c r="L22" s="184">
        <f>YEAR($P$1)</f>
        <v>2020</v>
      </c>
      <c r="M22" s="185" t="s">
        <v>25</v>
      </c>
    </row>
    <row r="23" spans="1:30" ht="15" customHeight="1" x14ac:dyDescent="0.2">
      <c r="A23" s="55" t="s">
        <v>40</v>
      </c>
      <c r="B23" s="81">
        <v>1039409</v>
      </c>
      <c r="C23" s="53">
        <v>943099</v>
      </c>
      <c r="D23" s="133">
        <f t="shared" ref="D23:D30" si="29">IF(ISERROR(C23/B23),"",C23/B23-1)</f>
        <v>-9.2658424162192166E-2</v>
      </c>
      <c r="E23" s="53">
        <v>22896.968999999997</v>
      </c>
      <c r="F23" s="53">
        <v>20381.098000000009</v>
      </c>
      <c r="G23" s="136">
        <f t="shared" ref="G23:G30" si="30">IF(ISERROR(F23/E23),"",F23/E23-1)</f>
        <v>-0.10987790567389022</v>
      </c>
      <c r="H23" s="84">
        <f t="shared" ref="H23:I25" si="31">B23/B$30</f>
        <v>0.58322237390885223</v>
      </c>
      <c r="I23" s="57">
        <f t="shared" si="31"/>
        <v>0.58815359736973893</v>
      </c>
      <c r="J23" s="133">
        <f t="shared" ref="J23:J30" si="32">IF(ISERROR(I23/H23),"",I23/H23-1)</f>
        <v>8.4551342360836834E-3</v>
      </c>
      <c r="K23" s="57">
        <f t="shared" ref="K23:L25" si="33">E23/E$30</f>
        <v>0.53698435817817469</v>
      </c>
      <c r="L23" s="57">
        <f t="shared" si="33"/>
        <v>0.57394954095099449</v>
      </c>
      <c r="M23" s="138">
        <f t="shared" ref="M23:M30" si="34">IF(ISERROR(L23/K23),"",L23/K23-1)</f>
        <v>6.8838472126509398E-2</v>
      </c>
    </row>
    <row r="24" spans="1:30" ht="15" customHeight="1" x14ac:dyDescent="0.2">
      <c r="A24" s="55" t="s">
        <v>39</v>
      </c>
      <c r="B24" s="81">
        <v>394649</v>
      </c>
      <c r="C24" s="53">
        <v>380746</v>
      </c>
      <c r="D24" s="133">
        <f t="shared" ref="D24" si="35">IF(ISERROR(C24/B24),"",C24/B24-1)</f>
        <v>-3.5228772909598138E-2</v>
      </c>
      <c r="E24" s="53">
        <v>252.29000000000002</v>
      </c>
      <c r="F24" s="53">
        <v>304.38900000000001</v>
      </c>
      <c r="G24" s="136">
        <f t="shared" ref="G24" si="36">IF(ISERROR(F24/E24),"",F24/E24-1)</f>
        <v>0.20650441951722209</v>
      </c>
      <c r="H24" s="84">
        <f t="shared" si="31"/>
        <v>0.22144134468794732</v>
      </c>
      <c r="I24" s="57">
        <f t="shared" si="31"/>
        <v>0.23744816777892735</v>
      </c>
      <c r="J24" s="133">
        <f t="shared" ref="J24" si="37">IF(ISERROR(I24/H24),"",I24/H24-1)</f>
        <v>7.2284708682277321E-2</v>
      </c>
      <c r="K24" s="57">
        <f t="shared" si="33"/>
        <v>5.9167562189026733E-3</v>
      </c>
      <c r="L24" s="57">
        <f t="shared" si="33"/>
        <v>8.5718603983226116E-3</v>
      </c>
      <c r="M24" s="138">
        <f t="shared" ref="M24" si="38">IF(ISERROR(L24/K24),"",L24/K24-1)</f>
        <v>0.44874321016260432</v>
      </c>
    </row>
    <row r="25" spans="1:30" ht="15" customHeight="1" x14ac:dyDescent="0.2">
      <c r="A25" s="55" t="s">
        <v>41</v>
      </c>
      <c r="B25" s="81">
        <v>240339</v>
      </c>
      <c r="C25" s="53">
        <v>279184</v>
      </c>
      <c r="D25" s="133">
        <f t="shared" ref="D25" si="39">IF(ISERROR(C25/B25),"",C25/B25-1)</f>
        <v>0.16162587012511498</v>
      </c>
      <c r="E25" s="53">
        <v>3599.0680000000002</v>
      </c>
      <c r="F25" s="53">
        <v>4479.3379999999997</v>
      </c>
      <c r="G25" s="136">
        <f t="shared" ref="G25" si="40">IF(ISERROR(F25/E25),"",F25/E25-1)</f>
        <v>0.24458276420451064</v>
      </c>
      <c r="H25" s="84">
        <f t="shared" si="31"/>
        <v>0.13485652146833407</v>
      </c>
      <c r="I25" s="57">
        <f t="shared" si="31"/>
        <v>0.17411011349611566</v>
      </c>
      <c r="J25" s="133">
        <f t="shared" ref="J25" si="41">IF(ISERROR(I25/H25),"",I25/H25-1)</f>
        <v>0.2910767058232242</v>
      </c>
      <c r="K25" s="57">
        <f t="shared" si="33"/>
        <v>8.4406072263084567E-2</v>
      </c>
      <c r="L25" s="57">
        <f t="shared" si="33"/>
        <v>0.12614207482169726</v>
      </c>
      <c r="M25" s="138">
        <f t="shared" ref="M25" si="42">IF(ISERROR(L25/K25),"",L25/K25-1)</f>
        <v>0.49446682495219174</v>
      </c>
    </row>
    <row r="26" spans="1:30" ht="15" customHeight="1" x14ac:dyDescent="0.2">
      <c r="A26" s="55" t="s">
        <v>42</v>
      </c>
      <c r="B26" s="81">
        <v>107734</v>
      </c>
      <c r="C26" s="53"/>
      <c r="D26" s="133">
        <f t="shared" si="29"/>
        <v>-1</v>
      </c>
      <c r="E26" s="53">
        <v>4788.9279999999999</v>
      </c>
      <c r="F26" s="53"/>
      <c r="G26" s="136">
        <f t="shared" si="30"/>
        <v>-1</v>
      </c>
      <c r="H26" s="84">
        <f t="shared" ref="H26" si="43">B26/B$30</f>
        <v>6.0450582235382112E-2</v>
      </c>
      <c r="I26" s="57">
        <f t="shared" ref="I26" si="44">C26/C$30</f>
        <v>0</v>
      </c>
      <c r="J26" s="133">
        <f t="shared" ref="J26:J29" si="45">IF(ISERROR(I26/H26),"",I26/H26-1)</f>
        <v>-1</v>
      </c>
      <c r="K26" s="57">
        <f t="shared" ref="K26" si="46">E26/E$30</f>
        <v>0.11231091016638448</v>
      </c>
      <c r="L26" s="57">
        <f t="shared" ref="L26" si="47">F26/F$30</f>
        <v>0</v>
      </c>
      <c r="M26" s="138">
        <f t="shared" ref="M26:M29" si="48">IF(ISERROR(L26/K26),"",L26/K26-1)</f>
        <v>-1</v>
      </c>
    </row>
    <row r="27" spans="1:30" ht="15" customHeight="1" x14ac:dyDescent="0.2">
      <c r="A27" s="55" t="s">
        <v>47</v>
      </c>
      <c r="B27" s="81">
        <v>52</v>
      </c>
      <c r="C27" s="53">
        <v>245</v>
      </c>
      <c r="D27" s="133">
        <f t="shared" si="29"/>
        <v>3.7115384615384617</v>
      </c>
      <c r="E27" s="53">
        <v>0</v>
      </c>
      <c r="F27" s="53">
        <v>0</v>
      </c>
      <c r="G27" s="136" t="str">
        <f t="shared" si="30"/>
        <v/>
      </c>
      <c r="H27" s="84">
        <f>B27/B$30</f>
        <v>2.9177699484284163E-5</v>
      </c>
      <c r="I27" s="57">
        <f>C27/C$30</f>
        <v>1.527916277671655E-4</v>
      </c>
      <c r="J27" s="133">
        <f t="shared" si="45"/>
        <v>4.2365892605571212</v>
      </c>
      <c r="K27" s="57">
        <f>E27/E$30</f>
        <v>0</v>
      </c>
      <c r="L27" s="57">
        <f>F27/F$30</f>
        <v>0</v>
      </c>
      <c r="M27" s="138" t="str">
        <f t="shared" si="48"/>
        <v/>
      </c>
    </row>
    <row r="28" spans="1:30" ht="15" customHeight="1" x14ac:dyDescent="0.2">
      <c r="A28" s="55" t="s">
        <v>46</v>
      </c>
      <c r="B28" s="81"/>
      <c r="C28" s="53">
        <v>217</v>
      </c>
      <c r="D28" s="133" t="str">
        <f t="shared" si="29"/>
        <v/>
      </c>
      <c r="E28" s="53"/>
      <c r="F28" s="53">
        <v>2.819</v>
      </c>
      <c r="G28" s="136" t="str">
        <f t="shared" si="30"/>
        <v/>
      </c>
      <c r="H28" s="84">
        <f t="shared" ref="H28" si="49">B28/B$30</f>
        <v>0</v>
      </c>
      <c r="I28" s="57">
        <f t="shared" ref="I28" si="50">C28/C$30</f>
        <v>1.3532972745091803E-4</v>
      </c>
      <c r="J28" s="133" t="str">
        <f t="shared" si="45"/>
        <v/>
      </c>
      <c r="K28" s="57">
        <f t="shared" ref="K28" si="51">E28/E$30</f>
        <v>0</v>
      </c>
      <c r="L28" s="57">
        <f t="shared" ref="L28" si="52">F28/F$30</f>
        <v>7.9385504938980845E-5</v>
      </c>
      <c r="M28" s="138" t="str">
        <f t="shared" si="48"/>
        <v/>
      </c>
    </row>
    <row r="29" spans="1:30" ht="15" customHeight="1" thickBot="1" x14ac:dyDescent="0.25">
      <c r="A29" s="55" t="s">
        <v>50</v>
      </c>
      <c r="B29" s="81">
        <v>0</v>
      </c>
      <c r="C29" s="53">
        <v>0</v>
      </c>
      <c r="D29" s="133" t="str">
        <f t="shared" si="29"/>
        <v/>
      </c>
      <c r="E29" s="53">
        <v>11102.663</v>
      </c>
      <c r="F29" s="53">
        <v>10342.617000000004</v>
      </c>
      <c r="G29" s="136">
        <f t="shared" si="30"/>
        <v>-6.8456189294405889E-2</v>
      </c>
      <c r="H29" s="84">
        <f>B29/B$30</f>
        <v>0</v>
      </c>
      <c r="I29" s="57">
        <f>C29/C$30</f>
        <v>0</v>
      </c>
      <c r="J29" s="133" t="str">
        <f t="shared" si="45"/>
        <v/>
      </c>
      <c r="K29" s="57">
        <f>E29/E$30</f>
        <v>0.26038190317345361</v>
      </c>
      <c r="L29" s="57">
        <f>F29/F$30</f>
        <v>0.29125713832404665</v>
      </c>
      <c r="M29" s="138">
        <f t="shared" si="48"/>
        <v>0.1185767320013229</v>
      </c>
    </row>
    <row r="30" spans="1:30" s="9" customFormat="1" ht="15" customHeight="1" thickBot="1" x14ac:dyDescent="0.25">
      <c r="A30" s="78" t="s">
        <v>21</v>
      </c>
      <c r="B30" s="152">
        <f>SUM(B23:B29)</f>
        <v>1782183</v>
      </c>
      <c r="C30" s="153">
        <f>SUM(C23:C29)</f>
        <v>1603491</v>
      </c>
      <c r="D30" s="154">
        <f t="shared" si="29"/>
        <v>-0.10026579762010968</v>
      </c>
      <c r="E30" s="158">
        <f>SUM(E23:E29)</f>
        <v>42639.917999999998</v>
      </c>
      <c r="F30" s="159">
        <f>SUM(F23:F29)</f>
        <v>35510.261000000013</v>
      </c>
      <c r="G30" s="160">
        <f t="shared" si="30"/>
        <v>-0.1672061611375516</v>
      </c>
      <c r="H30" s="186">
        <f>SUM(H23:H29)</f>
        <v>1</v>
      </c>
      <c r="I30" s="187">
        <f>SUM(I23:I29)</f>
        <v>0.99999999999999989</v>
      </c>
      <c r="J30" s="188">
        <f t="shared" si="32"/>
        <v>-1.1102230246251565E-16</v>
      </c>
      <c r="K30" s="189">
        <f>SUM(K23:K29)</f>
        <v>1</v>
      </c>
      <c r="L30" s="190">
        <f>SUM(L23:L29)</f>
        <v>1</v>
      </c>
      <c r="M30" s="191">
        <f t="shared" si="34"/>
        <v>0</v>
      </c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ht="15" customHeight="1" x14ac:dyDescent="0.2">
      <c r="A31" s="46" t="s">
        <v>31</v>
      </c>
      <c r="B31" s="75"/>
      <c r="C31" s="75"/>
      <c r="D31" s="75"/>
      <c r="E31" s="58"/>
      <c r="F31" s="59"/>
      <c r="G31" s="75"/>
      <c r="H31" s="75"/>
      <c r="I31" s="75"/>
      <c r="J31" s="75"/>
      <c r="K31" s="75"/>
      <c r="L31" s="75"/>
      <c r="M31" s="75"/>
    </row>
    <row r="33" spans="1:13" ht="15" customHeight="1" x14ac:dyDescent="0.2">
      <c r="A33" s="211"/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</row>
    <row r="34" spans="1:13" ht="15" customHeight="1" x14ac:dyDescent="0.2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</row>
    <row r="35" spans="1:13" ht="15" customHeight="1" x14ac:dyDescent="0.2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</row>
    <row r="36" spans="1:13" ht="15" customHeight="1" x14ac:dyDescent="0.2">
      <c r="A36" s="198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</row>
    <row r="37" spans="1:13" ht="15" customHeight="1" x14ac:dyDescent="0.2">
      <c r="A37" s="198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</row>
    <row r="38" spans="1:13" ht="15" customHeight="1" x14ac:dyDescent="0.2">
      <c r="A38" s="198"/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</row>
    <row r="39" spans="1:13" ht="15" customHeight="1" x14ac:dyDescent="0.2">
      <c r="A39" s="60"/>
    </row>
  </sheetData>
  <mergeCells count="19">
    <mergeCell ref="A34:M35"/>
    <mergeCell ref="A36:M38"/>
    <mergeCell ref="A33:M33"/>
    <mergeCell ref="A20:M20"/>
    <mergeCell ref="A21:A22"/>
    <mergeCell ref="B21:D21"/>
    <mergeCell ref="E21:G21"/>
    <mergeCell ref="H21:J21"/>
    <mergeCell ref="K21:M21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>
    <tabColor theme="8" tint="-0.249977111117893"/>
  </sheetPr>
  <dimension ref="A1:AF178"/>
  <sheetViews>
    <sheetView showGridLines="0" zoomScale="80" zoomScaleNormal="80" workbookViewId="0">
      <selection activeCell="D2" sqref="D2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8" t="str">
        <f>"DEMANDA E OFERTA - "&amp;UPPER(TEXT($P$1,"mmmmmmmmmm"))&amp;"/"&amp;TEXT($P$1,"aaaa")</f>
        <v>DEMANDA E OFERTA - FEVEREIRO/2020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6">
        <f>'ASK e RPK_doméstico'!$P$1</f>
        <v>43862</v>
      </c>
    </row>
    <row r="2" spans="1:29" ht="15.75" x14ac:dyDescent="0.2">
      <c r="A2" s="6" t="s">
        <v>23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2405621.3420000002</v>
      </c>
      <c r="C8" s="43">
        <v>1897559.8480000002</v>
      </c>
      <c r="D8" s="43">
        <v>2031793.3250000002</v>
      </c>
      <c r="E8" s="43">
        <v>1975406.5940000005</v>
      </c>
      <c r="F8" s="43">
        <v>1930513.4749999996</v>
      </c>
      <c r="G8" s="43">
        <v>1949999.3</v>
      </c>
      <c r="H8" s="43">
        <v>2470642.1830000002</v>
      </c>
      <c r="I8" s="43">
        <v>2079647.7580000004</v>
      </c>
      <c r="J8" s="43">
        <v>1973565.38</v>
      </c>
      <c r="K8" s="43">
        <v>2160743.4070000001</v>
      </c>
      <c r="L8" s="43">
        <v>2050358.8959999999</v>
      </c>
      <c r="M8" s="43">
        <v>2296237.5759999999</v>
      </c>
      <c r="N8" s="27">
        <f>SUM(B8:M8)</f>
        <v>25222089.084000006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2532056.6500000004</v>
      </c>
      <c r="C9" s="43">
        <v>2044025.6570000006</v>
      </c>
      <c r="D9" s="43">
        <v>2150719.75</v>
      </c>
      <c r="E9" s="43">
        <v>2049785.4500000002</v>
      </c>
      <c r="F9" s="43">
        <v>2005527.4729999998</v>
      </c>
      <c r="G9" s="43">
        <v>2150204.1919999998</v>
      </c>
      <c r="H9" s="43">
        <v>2832332.0940000005</v>
      </c>
      <c r="I9" s="43">
        <v>2469692.2050000005</v>
      </c>
      <c r="J9" s="43">
        <v>2257305.9929999998</v>
      </c>
      <c r="K9" s="43">
        <v>2348485.0749999997</v>
      </c>
      <c r="L9" s="43">
        <v>2149709.1520000002</v>
      </c>
      <c r="M9" s="43">
        <v>2393288.4959999998</v>
      </c>
      <c r="N9" s="27">
        <f t="shared" ref="N9:N19" si="0">SUM(B9:M9)</f>
        <v>27383132.186999999</v>
      </c>
      <c r="P9" s="28">
        <f>P8+1</f>
        <v>2001</v>
      </c>
      <c r="Q9" s="140">
        <f>IF(B9&lt;&gt;"",IF(B8&lt;&gt;"",(B9/B8-1)*100,"-"),"-")</f>
        <v>5.2558274983910636</v>
      </c>
      <c r="R9" s="140">
        <f t="shared" ref="R9:AB24" si="1">IF(C9&lt;&gt;"",IF(C8&lt;&gt;"",(C9/C8-1)*100,"-"),"-")</f>
        <v>7.718639765400459</v>
      </c>
      <c r="S9" s="140">
        <f t="shared" si="1"/>
        <v>5.8532737329472173</v>
      </c>
      <c r="T9" s="140">
        <f t="shared" si="1"/>
        <v>3.7652428733362608</v>
      </c>
      <c r="U9" s="140">
        <f t="shared" si="1"/>
        <v>3.8857018597086013</v>
      </c>
      <c r="V9" s="140">
        <f t="shared" si="1"/>
        <v>10.266921224022996</v>
      </c>
      <c r="W9" s="140">
        <f t="shared" si="1"/>
        <v>14.639510062959227</v>
      </c>
      <c r="X9" s="140">
        <f t="shared" si="1"/>
        <v>18.755313033160313</v>
      </c>
      <c r="Y9" s="140">
        <f t="shared" si="1"/>
        <v>14.377056664826583</v>
      </c>
      <c r="Z9" s="140">
        <f t="shared" si="1"/>
        <v>8.6887534814076961</v>
      </c>
      <c r="AA9" s="140">
        <f t="shared" si="1"/>
        <v>4.8455056426375265</v>
      </c>
      <c r="AB9" s="140">
        <f t="shared" si="1"/>
        <v>4.2265191117140777</v>
      </c>
      <c r="AC9" s="141">
        <f>IF(COUNTIF(Q9:AB9,"-")=0,IF(N9&lt;&gt;"",IF(N8&lt;&gt;"",(N9/N8-1)*100,"-"),"-"),"-")</f>
        <v>8.5680575300595585</v>
      </c>
    </row>
    <row r="10" spans="1:29" x14ac:dyDescent="0.2">
      <c r="A10" s="7">
        <v>2002</v>
      </c>
      <c r="B10" s="43">
        <v>2766831.41</v>
      </c>
      <c r="C10" s="43">
        <v>2163873.0700000003</v>
      </c>
      <c r="D10" s="43">
        <v>2188045.6009999998</v>
      </c>
      <c r="E10" s="43">
        <v>2155335.148</v>
      </c>
      <c r="F10" s="43">
        <v>2293842.2709999997</v>
      </c>
      <c r="G10" s="43">
        <v>2378581.3110000002</v>
      </c>
      <c r="H10" s="43">
        <v>2884715.4509999999</v>
      </c>
      <c r="I10" s="43">
        <v>2349793.2779999999</v>
      </c>
      <c r="J10" s="43">
        <v>2168861.6089999997</v>
      </c>
      <c r="K10" s="43">
        <v>2118184.3059999999</v>
      </c>
      <c r="L10" s="43">
        <v>2110925.8640000001</v>
      </c>
      <c r="M10" s="43">
        <v>2243525.682</v>
      </c>
      <c r="N10" s="27">
        <f t="shared" si="0"/>
        <v>27822515.001000006</v>
      </c>
      <c r="P10" s="28">
        <f t="shared" ref="P10:P28" si="2">P9+1</f>
        <v>2002</v>
      </c>
      <c r="Q10" s="140">
        <f t="shared" ref="Q10" si="3">IF(B10&lt;&gt;"",IF(B9&lt;&gt;"",(B10/B9-1)*100,"-"),"-")</f>
        <v>9.2720974469508768</v>
      </c>
      <c r="R10" s="140">
        <f t="shared" si="1"/>
        <v>5.8633027716441966</v>
      </c>
      <c r="S10" s="140">
        <f t="shared" si="1"/>
        <v>1.7355051024197765</v>
      </c>
      <c r="T10" s="140">
        <f t="shared" si="1"/>
        <v>5.1493046747892457</v>
      </c>
      <c r="U10" s="140">
        <f t="shared" si="1"/>
        <v>14.376008400858243</v>
      </c>
      <c r="V10" s="140">
        <f t="shared" si="1"/>
        <v>10.621182855549026</v>
      </c>
      <c r="W10" s="140">
        <f t="shared" si="1"/>
        <v>1.8494779306059472</v>
      </c>
      <c r="X10" s="140">
        <f t="shared" si="1"/>
        <v>-4.8548125453552471</v>
      </c>
      <c r="Y10" s="140">
        <f t="shared" si="1"/>
        <v>-3.9181388909731218</v>
      </c>
      <c r="Z10" s="140">
        <f t="shared" si="1"/>
        <v>-9.80635437932259</v>
      </c>
      <c r="AA10" s="140">
        <f t="shared" si="1"/>
        <v>-1.8041179181805922</v>
      </c>
      <c r="AB10" s="140">
        <f t="shared" si="1"/>
        <v>-6.2576164240251249</v>
      </c>
      <c r="AC10" s="141">
        <f t="shared" ref="AC10" si="4">IF(COUNTIF(Q10:AB10,"-")=0,IF(N10&lt;&gt;"",IF(N9&lt;&gt;"",(N10/N9-1)*100,"-"),"-"),"-")</f>
        <v>1.6045747104438401</v>
      </c>
    </row>
    <row r="11" spans="1:29" x14ac:dyDescent="0.2">
      <c r="A11" s="7">
        <v>2003</v>
      </c>
      <c r="B11" s="43">
        <v>2395453.7659999998</v>
      </c>
      <c r="C11" s="43">
        <v>1945979.3759999997</v>
      </c>
      <c r="D11" s="43">
        <v>2130484.9380000001</v>
      </c>
      <c r="E11" s="43">
        <v>2159446.5530000008</v>
      </c>
      <c r="F11" s="43">
        <v>1955925.9959999998</v>
      </c>
      <c r="G11" s="43">
        <v>1961872.2900000003</v>
      </c>
      <c r="H11" s="43">
        <v>2466782.8139999993</v>
      </c>
      <c r="I11" s="43">
        <v>2195231.4630000005</v>
      </c>
      <c r="J11" s="43">
        <v>2084198.3610000005</v>
      </c>
      <c r="K11" s="43">
        <v>2238411.7270000004</v>
      </c>
      <c r="L11" s="43">
        <v>2190230.7960000001</v>
      </c>
      <c r="M11" s="43">
        <v>2371275.8390000002</v>
      </c>
      <c r="N11" s="27">
        <f t="shared" ref="N11" si="5">SUM(B11:M11)</f>
        <v>26095293.919000003</v>
      </c>
      <c r="P11" s="28">
        <f t="shared" si="2"/>
        <v>2003</v>
      </c>
      <c r="Q11" s="140">
        <f t="shared" ref="Q11" si="6">IF(B11&lt;&gt;"",IF(B10&lt;&gt;"",(B11/B10-1)*100,"-"),"-")</f>
        <v>-13.422489084725274</v>
      </c>
      <c r="R11" s="140">
        <f t="shared" ref="R11" si="7">IF(C11&lt;&gt;"",IF(C10&lt;&gt;"",(C11/C10-1)*100,"-"),"-")</f>
        <v>-10.069615312510017</v>
      </c>
      <c r="S11" s="140">
        <f t="shared" ref="S11" si="8">IF(D11&lt;&gt;"",IF(D10&lt;&gt;"",(D11/D10-1)*100,"-"),"-")</f>
        <v>-2.6306884542850906</v>
      </c>
      <c r="T11" s="140">
        <f t="shared" ref="T11" si="9">IF(E11&lt;&gt;"",IF(E10&lt;&gt;"",(E11/E10-1)*100,"-"),"-")</f>
        <v>0.19075478835928195</v>
      </c>
      <c r="U11" s="140">
        <f t="shared" ref="U11" si="10">IF(F11&lt;&gt;"",IF(F10&lt;&gt;"",(F11/F10-1)*100,"-"),"-")</f>
        <v>-14.731452082478425</v>
      </c>
      <c r="V11" s="140">
        <f t="shared" ref="V11" si="11">IF(G11&lt;&gt;"",IF(G10&lt;&gt;"",(G11/G10-1)*100,"-"),"-")</f>
        <v>-17.519225391744442</v>
      </c>
      <c r="W11" s="140">
        <f t="shared" ref="W11" si="12">IF(H11&lt;&gt;"",IF(H10&lt;&gt;"",(H11/H10-1)*100,"-"),"-")</f>
        <v>-14.487828837853744</v>
      </c>
      <c r="X11" s="140">
        <f t="shared" ref="X11" si="13">IF(I11&lt;&gt;"",IF(I10&lt;&gt;"",(I11/I10-1)*100,"-"),"-")</f>
        <v>-6.5776771279026258</v>
      </c>
      <c r="Y11" s="140">
        <f t="shared" ref="Y11" si="14">IF(J11&lt;&gt;"",IF(J10&lt;&gt;"",(J11/J10-1)*100,"-"),"-")</f>
        <v>-3.9035800001566257</v>
      </c>
      <c r="Z11" s="140">
        <f t="shared" ref="Z11" si="15">IF(K11&lt;&gt;"",IF(K10&lt;&gt;"",(K11/K10-1)*100,"-"),"-")</f>
        <v>5.6759659987774658</v>
      </c>
      <c r="AA11" s="140">
        <f t="shared" ref="AA11" si="16">IF(L11&lt;&gt;"",IF(L10&lt;&gt;"",(L11/L10-1)*100,"-"),"-")</f>
        <v>3.7568790715238443</v>
      </c>
      <c r="AB11" s="140">
        <f t="shared" ref="AB11" si="17">IF(M11&lt;&gt;"",IF(M10&lt;&gt;"",(M11/M10-1)*100,"-"),"-")</f>
        <v>5.6941695842820383</v>
      </c>
      <c r="AC11" s="141">
        <f t="shared" ref="AC11" si="18">IF(COUNTIF(Q11:AB11,"-")=0,IF(N11&lt;&gt;"",IF(N10&lt;&gt;"",(N11/N10-1)*100,"-"),"-"),"-")</f>
        <v>-6.2079976664148546</v>
      </c>
    </row>
    <row r="12" spans="1:29" x14ac:dyDescent="0.2">
      <c r="A12" s="7">
        <v>2004</v>
      </c>
      <c r="B12" s="43">
        <v>2602327.7339999997</v>
      </c>
      <c r="C12" s="43">
        <v>2185863.176</v>
      </c>
      <c r="D12" s="43">
        <v>2147618.892</v>
      </c>
      <c r="E12" s="43">
        <v>2211617.983</v>
      </c>
      <c r="F12" s="43">
        <v>2331580.5449999999</v>
      </c>
      <c r="G12" s="43">
        <v>2306160.4169999999</v>
      </c>
      <c r="H12" s="43">
        <v>2827717.4879999999</v>
      </c>
      <c r="I12" s="43">
        <v>2287296.6749999998</v>
      </c>
      <c r="J12" s="43">
        <v>2348811.7749999999</v>
      </c>
      <c r="K12" s="43">
        <v>2565629.8449999997</v>
      </c>
      <c r="L12" s="43">
        <v>2450105.6969999992</v>
      </c>
      <c r="M12" s="43">
        <v>2630388.4350000001</v>
      </c>
      <c r="N12" s="27">
        <f t="shared" ref="N12" si="19">SUM(B12:M12)</f>
        <v>28895118.661999997</v>
      </c>
      <c r="P12" s="28">
        <f t="shared" si="2"/>
        <v>2004</v>
      </c>
      <c r="Q12" s="140">
        <f t="shared" ref="Q12" si="20">IF(B12&lt;&gt;"",IF(B11&lt;&gt;"",(B12/B11-1)*100,"-"),"-")</f>
        <v>8.6361077360906044</v>
      </c>
      <c r="R12" s="140">
        <f t="shared" ref="R12" si="21">IF(C12&lt;&gt;"",IF(C11&lt;&gt;"",(C12/C11-1)*100,"-"),"-")</f>
        <v>12.327150172222613</v>
      </c>
      <c r="S12" s="140">
        <f t="shared" ref="S12" si="22">IF(D12&lt;&gt;"",IF(D11&lt;&gt;"",(D12/D11-1)*100,"-"),"-")</f>
        <v>0.80422788701264292</v>
      </c>
      <c r="T12" s="140">
        <f t="shared" ref="T12" si="23">IF(E12&lt;&gt;"",IF(E11&lt;&gt;"",(E12/E11-1)*100,"-"),"-")</f>
        <v>2.4159630127228882</v>
      </c>
      <c r="U12" s="140">
        <f t="shared" ref="U12" si="24">IF(F12&lt;&gt;"",IF(F11&lt;&gt;"",(F12/F11-1)*100,"-"),"-")</f>
        <v>19.205969436892744</v>
      </c>
      <c r="V12" s="140">
        <f t="shared" ref="V12" si="25">IF(G12&lt;&gt;"",IF(G11&lt;&gt;"",(G12/G11-1)*100,"-"),"-")</f>
        <v>17.548957124013388</v>
      </c>
      <c r="W12" s="140">
        <f t="shared" ref="W12" si="26">IF(H12&lt;&gt;"",IF(H11&lt;&gt;"",(H12/H11-1)*100,"-"),"-")</f>
        <v>14.631797819878955</v>
      </c>
      <c r="X12" s="140">
        <f t="shared" ref="X12" si="27">IF(I12&lt;&gt;"",IF(I11&lt;&gt;"",(I12/I11-1)*100,"-"),"-")</f>
        <v>4.1938726531453474</v>
      </c>
      <c r="Y12" s="140">
        <f t="shared" ref="Y12" si="28">IF(J12&lt;&gt;"",IF(J11&lt;&gt;"",(J12/J11-1)*100,"-"),"-")</f>
        <v>12.696172252675497</v>
      </c>
      <c r="Z12" s="140">
        <f t="shared" ref="Z12" si="29">IF(K12&lt;&gt;"",IF(K11&lt;&gt;"",(K12/K11-1)*100,"-"),"-")</f>
        <v>14.618316820496148</v>
      </c>
      <c r="AA12" s="140">
        <f t="shared" ref="AA12" si="30">IF(L12&lt;&gt;"",IF(L11&lt;&gt;"",(L12/L11-1)*100,"-"),"-")</f>
        <v>11.865183407821966</v>
      </c>
      <c r="AB12" s="140">
        <f t="shared" ref="AB12" si="31">IF(M12&lt;&gt;"",IF(M11&lt;&gt;"",(M12/M11-1)*100,"-"),"-")</f>
        <v>10.927138536074787</v>
      </c>
      <c r="AC12" s="141">
        <f t="shared" ref="AC12" si="32">IF(COUNTIF(Q12:AB12,"-")=0,IF(N12&lt;&gt;"",IF(N11&lt;&gt;"",(N12/N11-1)*100,"-"),"-"),"-")</f>
        <v>10.72923244969255</v>
      </c>
    </row>
    <row r="13" spans="1:29" x14ac:dyDescent="0.2">
      <c r="A13" s="7">
        <v>2005</v>
      </c>
      <c r="B13" s="43">
        <v>3082203.0080000004</v>
      </c>
      <c r="C13" s="43">
        <v>2452079.4360000007</v>
      </c>
      <c r="D13" s="43">
        <v>2654515.1290000002</v>
      </c>
      <c r="E13" s="43">
        <v>2598895.818</v>
      </c>
      <c r="F13" s="43">
        <v>2720580.9750000001</v>
      </c>
      <c r="G13" s="43">
        <v>2659971.1890000002</v>
      </c>
      <c r="H13" s="43">
        <v>3576475.6870000004</v>
      </c>
      <c r="I13" s="43">
        <v>2972619.0310000004</v>
      </c>
      <c r="J13" s="43">
        <v>3028800.8919999995</v>
      </c>
      <c r="K13" s="43">
        <v>3279489.1720000003</v>
      </c>
      <c r="L13" s="43">
        <v>2918243.5329999998</v>
      </c>
      <c r="M13" s="43">
        <v>3307076.7399999993</v>
      </c>
      <c r="N13" s="27">
        <f t="shared" ref="N13" si="33">SUM(B13:M13)</f>
        <v>35250950.609999999</v>
      </c>
      <c r="P13" s="28">
        <f t="shared" si="2"/>
        <v>2005</v>
      </c>
      <c r="Q13" s="140">
        <f t="shared" ref="Q13" si="34">IF(B13&lt;&gt;"",IF(B12&lt;&gt;"",(B13/B12-1)*100,"-"),"-")</f>
        <v>18.440232094148712</v>
      </c>
      <c r="R13" s="140">
        <f t="shared" ref="R13" si="35">IF(C13&lt;&gt;"",IF(C12&lt;&gt;"",(C13/C12-1)*100,"-"),"-")</f>
        <v>12.178999258643476</v>
      </c>
      <c r="S13" s="140">
        <f t="shared" ref="S13" si="36">IF(D13&lt;&gt;"",IF(D12&lt;&gt;"",(D13/D12-1)*100,"-"),"-")</f>
        <v>23.602708976355945</v>
      </c>
      <c r="T13" s="140">
        <f t="shared" ref="T13" si="37">IF(E13&lt;&gt;"",IF(E12&lt;&gt;"",(E13/E12-1)*100,"-"),"-")</f>
        <v>17.511063754087775</v>
      </c>
      <c r="U13" s="140">
        <f t="shared" ref="U13" si="38">IF(F13&lt;&gt;"",IF(F12&lt;&gt;"",(F13/F12-1)*100,"-"),"-")</f>
        <v>16.683979922297731</v>
      </c>
      <c r="V13" s="140">
        <f t="shared" ref="V13" si="39">IF(G13&lt;&gt;"",IF(G12&lt;&gt;"",(G13/G12-1)*100,"-"),"-")</f>
        <v>15.341984425361876</v>
      </c>
      <c r="W13" s="140">
        <f t="shared" ref="W13" si="40">IF(H13&lt;&gt;"",IF(H12&lt;&gt;"",(H13/H12-1)*100,"-"),"-")</f>
        <v>26.479243495063052</v>
      </c>
      <c r="X13" s="140">
        <f t="shared" ref="X13" si="41">IF(I13&lt;&gt;"",IF(I12&lt;&gt;"",(I13/I12-1)*100,"-"),"-")</f>
        <v>29.962110446385392</v>
      </c>
      <c r="Y13" s="140">
        <f t="shared" ref="Y13" si="42">IF(J13&lt;&gt;"",IF(J12&lt;&gt;"",(J13/J12-1)*100,"-"),"-")</f>
        <v>28.950345201671169</v>
      </c>
      <c r="Z13" s="140">
        <f t="shared" ref="Z13" si="43">IF(K13&lt;&gt;"",IF(K12&lt;&gt;"",(K13/K12-1)*100,"-"),"-")</f>
        <v>27.823940713474226</v>
      </c>
      <c r="AA13" s="140">
        <f t="shared" ref="AA13" si="44">IF(L13&lt;&gt;"",IF(L12&lt;&gt;"",(L13/L12-1)*100,"-"),"-")</f>
        <v>19.106842475131014</v>
      </c>
      <c r="AB13" s="140">
        <f t="shared" ref="AB13" si="45">IF(M13&lt;&gt;"",IF(M12&lt;&gt;"",(M13/M12-1)*100,"-"),"-")</f>
        <v>25.725793802769626</v>
      </c>
      <c r="AC13" s="141">
        <f t="shared" ref="AC13" si="46">IF(COUNTIF(Q13:AB13,"-")=0,IF(N13&lt;&gt;"",IF(N12&lt;&gt;"",(N13/N12-1)*100,"-"),"-"),"-")</f>
        <v>21.996213347822536</v>
      </c>
    </row>
    <row r="14" spans="1:29" x14ac:dyDescent="0.2">
      <c r="A14" s="7">
        <v>2006</v>
      </c>
      <c r="B14" s="43">
        <v>3788799.5299999993</v>
      </c>
      <c r="C14" s="43">
        <v>2930130.1759999995</v>
      </c>
      <c r="D14" s="43">
        <v>3241286.0000000009</v>
      </c>
      <c r="E14" s="43">
        <v>3191796.6</v>
      </c>
      <c r="F14" s="43">
        <v>3269007.2319999994</v>
      </c>
      <c r="G14" s="43">
        <v>3308121.8269999996</v>
      </c>
      <c r="H14" s="43">
        <v>3700001.5669999998</v>
      </c>
      <c r="I14" s="43">
        <v>3316613.9289999995</v>
      </c>
      <c r="J14" s="43">
        <v>3311767.625</v>
      </c>
      <c r="K14" s="43">
        <v>3438246.6609999998</v>
      </c>
      <c r="L14" s="43">
        <v>3197183.1380000007</v>
      </c>
      <c r="M14" s="43">
        <v>3746790.5180000006</v>
      </c>
      <c r="N14" s="27">
        <f t="shared" si="0"/>
        <v>40439744.802999996</v>
      </c>
      <c r="P14" s="28">
        <f t="shared" si="2"/>
        <v>2006</v>
      </c>
      <c r="Q14" s="140">
        <f t="shared" ref="Q14:Q26" si="47">IF(B14&lt;&gt;"",IF(B13&lt;&gt;"",(B14/B13-1)*100,"-"),"-")</f>
        <v>22.92504809598832</v>
      </c>
      <c r="R14" s="140">
        <f t="shared" si="1"/>
        <v>19.495728114739542</v>
      </c>
      <c r="S14" s="140">
        <f t="shared" si="1"/>
        <v>22.104634650209999</v>
      </c>
      <c r="T14" s="140">
        <f t="shared" si="1"/>
        <v>22.813564818318554</v>
      </c>
      <c r="U14" s="140">
        <f t="shared" si="1"/>
        <v>20.15842432331938</v>
      </c>
      <c r="V14" s="140">
        <f t="shared" si="1"/>
        <v>24.366829260420197</v>
      </c>
      <c r="W14" s="140">
        <f t="shared" si="1"/>
        <v>3.4538436944783202</v>
      </c>
      <c r="X14" s="140">
        <f t="shared" si="1"/>
        <v>11.572115175629417</v>
      </c>
      <c r="Y14" s="140">
        <f t="shared" si="1"/>
        <v>9.3425333354662854</v>
      </c>
      <c r="Z14" s="140">
        <f t="shared" si="1"/>
        <v>4.8409212738208529</v>
      </c>
      <c r="AA14" s="140">
        <f t="shared" si="1"/>
        <v>9.5584759066782432</v>
      </c>
      <c r="AB14" s="140">
        <f t="shared" si="1"/>
        <v>13.296146795795295</v>
      </c>
      <c r="AC14" s="141">
        <f t="shared" ref="AC14:AC28" si="48">IF(COUNTIF(Q14:AB14,"-")=0,IF(N14&lt;&gt;"",IF(N13&lt;&gt;"",(N14/N13-1)*100,"-"),"-"),"-")</f>
        <v>14.719586573441346</v>
      </c>
    </row>
    <row r="15" spans="1:29" x14ac:dyDescent="0.2">
      <c r="A15" s="7">
        <v>2007</v>
      </c>
      <c r="B15" s="43">
        <v>4226358.1519999998</v>
      </c>
      <c r="C15" s="43">
        <v>3375668.6060000006</v>
      </c>
      <c r="D15" s="43">
        <v>3494289.0410000002</v>
      </c>
      <c r="E15" s="43">
        <v>3804351.0189999999</v>
      </c>
      <c r="F15" s="43">
        <v>3714364.4850000003</v>
      </c>
      <c r="G15" s="43">
        <v>3722484.0880000005</v>
      </c>
      <c r="H15" s="43">
        <v>4075597.3709999998</v>
      </c>
      <c r="I15" s="43">
        <v>3238501.9019999993</v>
      </c>
      <c r="J15" s="43">
        <v>3514551.6340000001</v>
      </c>
      <c r="K15" s="43">
        <v>3991977.7580000004</v>
      </c>
      <c r="L15" s="43">
        <v>3940873.2489999998</v>
      </c>
      <c r="M15" s="43">
        <v>4373370.2030000007</v>
      </c>
      <c r="N15" s="27">
        <f t="shared" si="0"/>
        <v>45472387.507999994</v>
      </c>
      <c r="P15" s="28">
        <f t="shared" si="2"/>
        <v>2007</v>
      </c>
      <c r="Q15" s="140">
        <f t="shared" si="47"/>
        <v>11.548740400102409</v>
      </c>
      <c r="R15" s="140">
        <f t="shared" si="1"/>
        <v>15.205414204778368</v>
      </c>
      <c r="S15" s="140">
        <f t="shared" si="1"/>
        <v>7.8056376697396956</v>
      </c>
      <c r="T15" s="140">
        <f t="shared" si="1"/>
        <v>19.191524265675319</v>
      </c>
      <c r="U15" s="140">
        <f t="shared" si="1"/>
        <v>13.623623974901044</v>
      </c>
      <c r="V15" s="140">
        <f t="shared" si="1"/>
        <v>12.525604638199471</v>
      </c>
      <c r="W15" s="140">
        <f t="shared" si="1"/>
        <v>10.151233646761316</v>
      </c>
      <c r="X15" s="140">
        <f t="shared" si="1"/>
        <v>-2.3551739416216022</v>
      </c>
      <c r="Y15" s="140">
        <f t="shared" si="1"/>
        <v>6.1231351943057843</v>
      </c>
      <c r="Z15" s="140">
        <f t="shared" si="1"/>
        <v>16.105042819672221</v>
      </c>
      <c r="AA15" s="140">
        <f t="shared" si="1"/>
        <v>23.260791731349318</v>
      </c>
      <c r="AB15" s="140">
        <f t="shared" si="1"/>
        <v>16.723104267234625</v>
      </c>
      <c r="AC15" s="141">
        <f t="shared" si="48"/>
        <v>12.44479343160112</v>
      </c>
    </row>
    <row r="16" spans="1:29" x14ac:dyDescent="0.2">
      <c r="A16" s="7">
        <v>2008</v>
      </c>
      <c r="B16" s="43">
        <v>4596518.4550000001</v>
      </c>
      <c r="C16" s="43">
        <v>3845447.0200000005</v>
      </c>
      <c r="D16" s="43">
        <v>3990461.173</v>
      </c>
      <c r="E16" s="43">
        <v>4073074.4280000008</v>
      </c>
      <c r="F16" s="43">
        <v>4420203.2289999994</v>
      </c>
      <c r="G16" s="43">
        <v>4067633.8139999993</v>
      </c>
      <c r="H16" s="43">
        <v>4388308.1730000004</v>
      </c>
      <c r="I16" s="43">
        <v>3862715.3629999994</v>
      </c>
      <c r="J16" s="43">
        <v>3716963.8879999993</v>
      </c>
      <c r="K16" s="43">
        <v>3822319.8230000003</v>
      </c>
      <c r="L16" s="43">
        <v>3843589.6589999995</v>
      </c>
      <c r="M16" s="43">
        <v>4419723.676</v>
      </c>
      <c r="N16" s="27">
        <f t="shared" si="0"/>
        <v>49046958.700999998</v>
      </c>
      <c r="P16" s="28">
        <f t="shared" si="2"/>
        <v>2008</v>
      </c>
      <c r="Q16" s="140">
        <f t="shared" si="47"/>
        <v>8.7583751704723092</v>
      </c>
      <c r="R16" s="140">
        <f t="shared" si="1"/>
        <v>13.9166034593859</v>
      </c>
      <c r="S16" s="140">
        <f t="shared" si="1"/>
        <v>14.199516015366731</v>
      </c>
      <c r="T16" s="140">
        <f t="shared" si="1"/>
        <v>7.0635808225350649</v>
      </c>
      <c r="U16" s="140">
        <f t="shared" si="1"/>
        <v>19.002947794984614</v>
      </c>
      <c r="V16" s="140">
        <f t="shared" si="1"/>
        <v>9.2720269003336178</v>
      </c>
      <c r="W16" s="140">
        <f t="shared" si="1"/>
        <v>7.6727599302399474</v>
      </c>
      <c r="X16" s="140">
        <f t="shared" si="1"/>
        <v>19.274759746613235</v>
      </c>
      <c r="Y16" s="140">
        <f t="shared" si="1"/>
        <v>5.7592624914612145</v>
      </c>
      <c r="Z16" s="140">
        <f t="shared" si="1"/>
        <v>-4.2499719508707789</v>
      </c>
      <c r="AA16" s="140">
        <f t="shared" si="1"/>
        <v>-2.4685795216754625</v>
      </c>
      <c r="AB16" s="140">
        <f t="shared" si="1"/>
        <v>1.0599027946045503</v>
      </c>
      <c r="AC16" s="141">
        <f t="shared" si="48"/>
        <v>7.8609709955764329</v>
      </c>
    </row>
    <row r="17" spans="1:29" x14ac:dyDescent="0.2">
      <c r="A17" s="7">
        <v>2009</v>
      </c>
      <c r="B17" s="43">
        <v>4999623.7860000003</v>
      </c>
      <c r="C17" s="43">
        <v>3798189.9890000001</v>
      </c>
      <c r="D17" s="43">
        <v>4103797.9870000002</v>
      </c>
      <c r="E17" s="43">
        <v>4165396.9380000001</v>
      </c>
      <c r="F17" s="43">
        <v>4154395.6770000006</v>
      </c>
      <c r="G17" s="43">
        <v>4897467.6579999998</v>
      </c>
      <c r="H17" s="43">
        <v>5398092.0839999989</v>
      </c>
      <c r="I17" s="43">
        <v>4573336.227</v>
      </c>
      <c r="J17" s="43">
        <v>4734218.7849999992</v>
      </c>
      <c r="K17" s="43">
        <v>5387708.2889999989</v>
      </c>
      <c r="L17" s="43">
        <v>5115591.4750000006</v>
      </c>
      <c r="M17" s="43">
        <v>5866634.3680000016</v>
      </c>
      <c r="N17" s="27">
        <f t="shared" si="0"/>
        <v>57194453.262999997</v>
      </c>
      <c r="P17" s="28">
        <f t="shared" si="2"/>
        <v>2009</v>
      </c>
      <c r="Q17" s="140">
        <f t="shared" si="47"/>
        <v>8.7697968570432003</v>
      </c>
      <c r="R17" s="140">
        <f t="shared" si="1"/>
        <v>-1.228908648441096</v>
      </c>
      <c r="S17" s="140">
        <f t="shared" si="1"/>
        <v>2.840193378320599</v>
      </c>
      <c r="T17" s="140">
        <f t="shared" si="1"/>
        <v>2.2666541363775661</v>
      </c>
      <c r="U17" s="140">
        <f t="shared" si="1"/>
        <v>-6.0134690245935429</v>
      </c>
      <c r="V17" s="140">
        <f t="shared" si="1"/>
        <v>20.400898457080263</v>
      </c>
      <c r="W17" s="140">
        <f t="shared" si="1"/>
        <v>23.010779352573941</v>
      </c>
      <c r="X17" s="140">
        <f t="shared" si="1"/>
        <v>18.396925406589972</v>
      </c>
      <c r="Y17" s="140">
        <f t="shared" si="1"/>
        <v>27.367898307652318</v>
      </c>
      <c r="Z17" s="140">
        <f t="shared" si="1"/>
        <v>40.953885035485648</v>
      </c>
      <c r="AA17" s="140">
        <f t="shared" si="1"/>
        <v>33.094110684306031</v>
      </c>
      <c r="AB17" s="140">
        <f t="shared" si="1"/>
        <v>32.737582665111418</v>
      </c>
      <c r="AC17" s="141">
        <f t="shared" si="48"/>
        <v>16.611620328324015</v>
      </c>
    </row>
    <row r="18" spans="1:29" x14ac:dyDescent="0.2">
      <c r="A18" s="7">
        <v>2010</v>
      </c>
      <c r="B18" s="43">
        <v>6542649.4079999989</v>
      </c>
      <c r="C18" s="43">
        <v>5303703.0099999988</v>
      </c>
      <c r="D18" s="43">
        <v>5301735.1919999998</v>
      </c>
      <c r="E18" s="43">
        <v>5066941.8339999998</v>
      </c>
      <c r="F18" s="43">
        <v>4914290.6069999989</v>
      </c>
      <c r="G18" s="43">
        <v>5177429.8720000014</v>
      </c>
      <c r="H18" s="43">
        <v>6363361.2179999994</v>
      </c>
      <c r="I18" s="43">
        <v>6043994.1579999998</v>
      </c>
      <c r="J18" s="43">
        <v>6135565.6630000006</v>
      </c>
      <c r="K18" s="43">
        <v>6260212.9790000003</v>
      </c>
      <c r="L18" s="43">
        <v>5972188.2860000003</v>
      </c>
      <c r="M18" s="43">
        <v>6779894.2639999995</v>
      </c>
      <c r="N18" s="27">
        <f t="shared" si="0"/>
        <v>69861966.491000012</v>
      </c>
      <c r="P18" s="28">
        <f t="shared" si="2"/>
        <v>2010</v>
      </c>
      <c r="Q18" s="140">
        <f t="shared" si="47"/>
        <v>30.862834646094672</v>
      </c>
      <c r="R18" s="140">
        <f t="shared" si="1"/>
        <v>39.637643860895302</v>
      </c>
      <c r="S18" s="140">
        <f t="shared" si="1"/>
        <v>29.190939924304793</v>
      </c>
      <c r="T18" s="140">
        <f t="shared" si="1"/>
        <v>21.64367308612065</v>
      </c>
      <c r="U18" s="140">
        <f t="shared" si="1"/>
        <v>18.291347023274838</v>
      </c>
      <c r="V18" s="140">
        <f t="shared" si="1"/>
        <v>5.716468868205471</v>
      </c>
      <c r="W18" s="140">
        <f t="shared" si="1"/>
        <v>17.881672246034274</v>
      </c>
      <c r="X18" s="140">
        <f t="shared" si="1"/>
        <v>32.157223042503411</v>
      </c>
      <c r="Y18" s="140">
        <f t="shared" si="1"/>
        <v>29.60038269545251</v>
      </c>
      <c r="Z18" s="140">
        <f t="shared" si="1"/>
        <v>16.194356546388768</v>
      </c>
      <c r="AA18" s="140">
        <f t="shared" si="1"/>
        <v>16.744824429124282</v>
      </c>
      <c r="AB18" s="140">
        <f t="shared" si="1"/>
        <v>15.567015748952118</v>
      </c>
      <c r="AC18" s="141">
        <f t="shared" si="48"/>
        <v>22.148149873468292</v>
      </c>
    </row>
    <row r="19" spans="1:29" x14ac:dyDescent="0.2">
      <c r="A19" s="7">
        <v>2011</v>
      </c>
      <c r="B19" s="43">
        <v>7595738.4600000009</v>
      </c>
      <c r="C19" s="43">
        <v>5794369.9440000001</v>
      </c>
      <c r="D19" s="43">
        <v>6633223.1799999988</v>
      </c>
      <c r="E19" s="43">
        <v>6631912.9900000002</v>
      </c>
      <c r="F19" s="43">
        <v>6312034.021999998</v>
      </c>
      <c r="G19" s="43">
        <v>6168799.6850000015</v>
      </c>
      <c r="H19" s="43">
        <v>7627573.4610000011</v>
      </c>
      <c r="I19" s="43">
        <v>6811394.5840000007</v>
      </c>
      <c r="J19" s="43">
        <v>6692662.6829999983</v>
      </c>
      <c r="K19" s="43">
        <v>6800077.0850000009</v>
      </c>
      <c r="L19" s="43">
        <v>6620326.6109999996</v>
      </c>
      <c r="M19" s="43">
        <v>7415493.1820000019</v>
      </c>
      <c r="N19" s="27">
        <f t="shared" si="0"/>
        <v>81103605.886999995</v>
      </c>
      <c r="P19" s="28">
        <f t="shared" si="2"/>
        <v>2011</v>
      </c>
      <c r="Q19" s="140">
        <f t="shared" si="47"/>
        <v>16.095758557876284</v>
      </c>
      <c r="R19" s="140">
        <f t="shared" si="1"/>
        <v>9.2514028985948293</v>
      </c>
      <c r="S19" s="140">
        <f t="shared" si="1"/>
        <v>25.114192613941455</v>
      </c>
      <c r="T19" s="140">
        <f t="shared" si="1"/>
        <v>30.885911211744933</v>
      </c>
      <c r="U19" s="140">
        <f t="shared" si="1"/>
        <v>28.442424894633422</v>
      </c>
      <c r="V19" s="140">
        <f t="shared" si="1"/>
        <v>19.147913878301193</v>
      </c>
      <c r="W19" s="140">
        <f t="shared" si="1"/>
        <v>19.867051385106539</v>
      </c>
      <c r="X19" s="140">
        <f t="shared" si="1"/>
        <v>12.696908798037931</v>
      </c>
      <c r="Y19" s="140">
        <f t="shared" si="1"/>
        <v>9.0797988416866371</v>
      </c>
      <c r="Z19" s="140">
        <f t="shared" si="1"/>
        <v>8.6237338539596706</v>
      </c>
      <c r="AA19" s="140">
        <f t="shared" si="1"/>
        <v>10.852610365941828</v>
      </c>
      <c r="AB19" s="140">
        <f t="shared" si="1"/>
        <v>9.3747615117674599</v>
      </c>
      <c r="AC19" s="141">
        <f t="shared" si="48"/>
        <v>16.09121523575805</v>
      </c>
    </row>
    <row r="20" spans="1:29" x14ac:dyDescent="0.2">
      <c r="A20" s="7">
        <v>2012</v>
      </c>
      <c r="B20" s="43">
        <v>8220244.7879999988</v>
      </c>
      <c r="C20" s="43">
        <v>6589663.4800000004</v>
      </c>
      <c r="D20" s="43">
        <v>6736016.784</v>
      </c>
      <c r="E20" s="43">
        <v>6990791.9450000003</v>
      </c>
      <c r="F20" s="43">
        <v>6667874.4119999995</v>
      </c>
      <c r="G20" s="43">
        <v>6866381.3699999992</v>
      </c>
      <c r="H20" s="43">
        <v>8252218.387000001</v>
      </c>
      <c r="I20" s="43">
        <v>7288369.6499999985</v>
      </c>
      <c r="J20" s="43">
        <v>7211357.9509999994</v>
      </c>
      <c r="K20" s="43">
        <v>7266205.7640000004</v>
      </c>
      <c r="L20" s="43">
        <v>7088518.7949999999</v>
      </c>
      <c r="M20" s="43">
        <v>7593894.1469999989</v>
      </c>
      <c r="N20" s="27">
        <f t="shared" ref="N20:N28" si="49">SUM(B20:M20)</f>
        <v>86771537.473000005</v>
      </c>
      <c r="P20" s="28">
        <f t="shared" si="2"/>
        <v>2012</v>
      </c>
      <c r="Q20" s="140">
        <f t="shared" si="47"/>
        <v>8.2217987268613513</v>
      </c>
      <c r="R20" s="140">
        <f t="shared" si="1"/>
        <v>13.725280637690673</v>
      </c>
      <c r="S20" s="140">
        <f t="shared" si="1"/>
        <v>1.5496780556085721</v>
      </c>
      <c r="T20" s="140">
        <f t="shared" si="1"/>
        <v>5.411394201660058</v>
      </c>
      <c r="U20" s="140">
        <f t="shared" si="1"/>
        <v>5.6374916351805693</v>
      </c>
      <c r="V20" s="140">
        <f t="shared" si="1"/>
        <v>11.308223975828401</v>
      </c>
      <c r="W20" s="140">
        <f t="shared" si="1"/>
        <v>8.1893006890569673</v>
      </c>
      <c r="X20" s="140">
        <f t="shared" si="1"/>
        <v>7.0026051217237484</v>
      </c>
      <c r="Y20" s="140">
        <f t="shared" si="1"/>
        <v>7.7502078405585317</v>
      </c>
      <c r="Z20" s="140">
        <f t="shared" si="1"/>
        <v>6.8547558089924188</v>
      </c>
      <c r="AA20" s="140">
        <f t="shared" si="1"/>
        <v>7.072040573074978</v>
      </c>
      <c r="AB20" s="140">
        <f t="shared" si="1"/>
        <v>2.4057869196487003</v>
      </c>
      <c r="AC20" s="141">
        <f t="shared" si="48"/>
        <v>6.9885075071717928</v>
      </c>
    </row>
    <row r="21" spans="1:29" x14ac:dyDescent="0.2">
      <c r="A21" s="7">
        <v>2013</v>
      </c>
      <c r="B21" s="43">
        <v>8131454.0069999993</v>
      </c>
      <c r="C21" s="43">
        <v>6301716.4610000001</v>
      </c>
      <c r="D21" s="43">
        <v>6781259.227</v>
      </c>
      <c r="E21" s="43">
        <v>6740911.7340000011</v>
      </c>
      <c r="F21" s="43">
        <v>7011793.3600000003</v>
      </c>
      <c r="G21" s="43">
        <v>7050408.2719999999</v>
      </c>
      <c r="H21" s="43">
        <v>8116761.7220000001</v>
      </c>
      <c r="I21" s="43">
        <v>7232760.0200000005</v>
      </c>
      <c r="J21" s="43">
        <v>7155780.2199999997</v>
      </c>
      <c r="K21" s="43">
        <v>7562001.8200000003</v>
      </c>
      <c r="L21" s="43">
        <v>7426219.7210000008</v>
      </c>
      <c r="M21" s="43">
        <v>8229489.551</v>
      </c>
      <c r="N21" s="27">
        <f t="shared" si="49"/>
        <v>87740556.11500001</v>
      </c>
      <c r="P21" s="28">
        <f t="shared" si="2"/>
        <v>2013</v>
      </c>
      <c r="Q21" s="140">
        <f t="shared" si="47"/>
        <v>-1.080147651194252</v>
      </c>
      <c r="R21" s="140">
        <f t="shared" si="1"/>
        <v>-4.3696771447272802</v>
      </c>
      <c r="S21" s="140">
        <f t="shared" si="1"/>
        <v>0.67164979617426734</v>
      </c>
      <c r="T21" s="140">
        <f t="shared" si="1"/>
        <v>-3.57441922125461</v>
      </c>
      <c r="U21" s="140">
        <f t="shared" si="1"/>
        <v>5.157849814643467</v>
      </c>
      <c r="V21" s="140">
        <f t="shared" si="1"/>
        <v>2.6801147807495207</v>
      </c>
      <c r="W21" s="140">
        <f t="shared" si="1"/>
        <v>-1.6414575893118677</v>
      </c>
      <c r="X21" s="140">
        <f t="shared" si="1"/>
        <v>-0.76299135019857189</v>
      </c>
      <c r="Y21" s="140">
        <f t="shared" si="1"/>
        <v>-0.77069716102905472</v>
      </c>
      <c r="Z21" s="140">
        <f t="shared" si="1"/>
        <v>4.0708461280508201</v>
      </c>
      <c r="AA21" s="140">
        <f t="shared" si="1"/>
        <v>4.7640548860250487</v>
      </c>
      <c r="AB21" s="140">
        <f t="shared" si="1"/>
        <v>8.3698217501635206</v>
      </c>
      <c r="AC21" s="141">
        <f t="shared" si="48"/>
        <v>1.1167471157250475</v>
      </c>
    </row>
    <row r="22" spans="1:29" x14ac:dyDescent="0.2">
      <c r="A22" s="7">
        <v>2014</v>
      </c>
      <c r="B22" s="43">
        <v>8774420.3199999984</v>
      </c>
      <c r="C22" s="43">
        <v>7035354.7439999999</v>
      </c>
      <c r="D22" s="43">
        <v>7370914.665000001</v>
      </c>
      <c r="E22" s="43">
        <v>7319691.6929999981</v>
      </c>
      <c r="F22" s="43">
        <v>7323281.8549999995</v>
      </c>
      <c r="G22" s="43">
        <v>7123022.0689999992</v>
      </c>
      <c r="H22" s="43">
        <v>8223951.5320000006</v>
      </c>
      <c r="I22" s="43">
        <v>7714055.9430000009</v>
      </c>
      <c r="J22" s="43">
        <v>7419400.6910000006</v>
      </c>
      <c r="K22" s="43">
        <v>8086534.2450000001</v>
      </c>
      <c r="L22" s="43">
        <v>7942652.4900000002</v>
      </c>
      <c r="M22" s="43">
        <v>8850942.8389999997</v>
      </c>
      <c r="N22" s="27">
        <f t="shared" si="49"/>
        <v>93184223.085999995</v>
      </c>
      <c r="P22" s="28">
        <f t="shared" si="2"/>
        <v>2014</v>
      </c>
      <c r="Q22" s="140">
        <f t="shared" si="47"/>
        <v>7.9071505839730438</v>
      </c>
      <c r="R22" s="140">
        <f t="shared" si="1"/>
        <v>11.64188023279582</v>
      </c>
      <c r="S22" s="140">
        <f t="shared" si="1"/>
        <v>8.6953678994050598</v>
      </c>
      <c r="T22" s="140">
        <f t="shared" si="1"/>
        <v>8.5860782908746547</v>
      </c>
      <c r="U22" s="140">
        <f t="shared" si="1"/>
        <v>4.4423513216595767</v>
      </c>
      <c r="V22" s="140">
        <f t="shared" si="1"/>
        <v>1.0299232923627777</v>
      </c>
      <c r="W22" s="140">
        <f t="shared" si="1"/>
        <v>1.3205982098682068</v>
      </c>
      <c r="X22" s="140">
        <f t="shared" si="1"/>
        <v>6.6543881128244609</v>
      </c>
      <c r="Y22" s="140">
        <f t="shared" si="1"/>
        <v>3.684021349107347</v>
      </c>
      <c r="Z22" s="140">
        <f t="shared" si="1"/>
        <v>6.9364228875575584</v>
      </c>
      <c r="AA22" s="140">
        <f t="shared" si="1"/>
        <v>6.9541811096650141</v>
      </c>
      <c r="AB22" s="140">
        <f t="shared" si="1"/>
        <v>7.5515411271709354</v>
      </c>
      <c r="AC22" s="141">
        <f t="shared" si="48"/>
        <v>6.2042768042922747</v>
      </c>
    </row>
    <row r="23" spans="1:29" x14ac:dyDescent="0.2">
      <c r="A23" s="7">
        <v>2015</v>
      </c>
      <c r="B23" s="43">
        <v>9562686.9279999994</v>
      </c>
      <c r="C23" s="43">
        <v>7328628.4060000004</v>
      </c>
      <c r="D23" s="43">
        <v>7607265.8100000005</v>
      </c>
      <c r="E23" s="43">
        <v>7568539.0989999995</v>
      </c>
      <c r="F23" s="43">
        <v>7426473.226999999</v>
      </c>
      <c r="G23" s="43">
        <v>7286098.0059999991</v>
      </c>
      <c r="H23" s="43">
        <v>8944677.7019999996</v>
      </c>
      <c r="I23" s="43">
        <v>7694954.7300000004</v>
      </c>
      <c r="J23" s="43">
        <v>7395965.6240000017</v>
      </c>
      <c r="K23" s="43">
        <v>7659786.4369999999</v>
      </c>
      <c r="L23" s="43">
        <v>7348453.3679999998</v>
      </c>
      <c r="M23" s="43">
        <v>8455344.5989999995</v>
      </c>
      <c r="N23" s="27">
        <f t="shared" si="49"/>
        <v>94278873.93599999</v>
      </c>
      <c r="P23" s="28">
        <f t="shared" si="2"/>
        <v>2015</v>
      </c>
      <c r="Q23" s="140">
        <f t="shared" si="47"/>
        <v>8.9836887139229447</v>
      </c>
      <c r="R23" s="140">
        <f t="shared" si="1"/>
        <v>4.1685696410705519</v>
      </c>
      <c r="S23" s="140">
        <f t="shared" si="1"/>
        <v>3.206537529491249</v>
      </c>
      <c r="T23" s="140">
        <f t="shared" si="1"/>
        <v>3.3996979167576269</v>
      </c>
      <c r="U23" s="140">
        <f t="shared" si="1"/>
        <v>1.4090864457107388</v>
      </c>
      <c r="V23" s="140">
        <f t="shared" si="1"/>
        <v>2.2894206338306855</v>
      </c>
      <c r="W23" s="140">
        <f t="shared" si="1"/>
        <v>8.7637453503416332</v>
      </c>
      <c r="X23" s="140">
        <f>IF(I23&lt;&gt;"",IF(I22&lt;&gt;"",(I23/I22-1)*100,"-"),"-")</f>
        <v>-0.24761569194132749</v>
      </c>
      <c r="Y23" s="140">
        <f t="shared" si="1"/>
        <v>-0.31586199446576035</v>
      </c>
      <c r="Z23" s="140">
        <f t="shared" si="1"/>
        <v>-5.2772645866659529</v>
      </c>
      <c r="AA23" s="140">
        <f t="shared" si="1"/>
        <v>-7.4811169536639355</v>
      </c>
      <c r="AB23" s="140">
        <f t="shared" si="1"/>
        <v>-4.4695604434012548</v>
      </c>
      <c r="AC23" s="141">
        <f t="shared" si="48"/>
        <v>1.1747169357088971</v>
      </c>
    </row>
    <row r="24" spans="1:29" x14ac:dyDescent="0.2">
      <c r="A24" s="7">
        <v>2016</v>
      </c>
      <c r="B24" s="43">
        <v>9206008.5640000012</v>
      </c>
      <c r="C24" s="43">
        <v>7119064.148</v>
      </c>
      <c r="D24" s="43">
        <v>7063234.125</v>
      </c>
      <c r="E24" s="43">
        <v>6645907.8350000009</v>
      </c>
      <c r="F24" s="43">
        <v>6854040.0750000002</v>
      </c>
      <c r="G24" s="43">
        <v>6832899.1029999992</v>
      </c>
      <c r="H24" s="43">
        <v>8340985.8549999995</v>
      </c>
      <c r="I24" s="43">
        <v>7231771.4040000001</v>
      </c>
      <c r="J24" s="43">
        <v>7034303.9049999993</v>
      </c>
      <c r="K24" s="43">
        <v>7230792.5460000001</v>
      </c>
      <c r="L24" s="43">
        <v>7197839.6780000003</v>
      </c>
      <c r="M24" s="43">
        <v>8136413.8419999992</v>
      </c>
      <c r="N24" s="32">
        <f t="shared" si="49"/>
        <v>88893261.079999998</v>
      </c>
      <c r="P24" s="28">
        <f t="shared" si="2"/>
        <v>2016</v>
      </c>
      <c r="Q24" s="140">
        <f t="shared" si="47"/>
        <v>-3.7298969074855637</v>
      </c>
      <c r="R24" s="140">
        <f t="shared" ref="R24" si="50">IF(C24&lt;&gt;"",IF(C23&lt;&gt;"",(C24/C23-1)*100,"-"),"-")</f>
        <v>-2.8595290467780976</v>
      </c>
      <c r="S24" s="140">
        <f t="shared" si="1"/>
        <v>-7.1514746373769755</v>
      </c>
      <c r="T24" s="140">
        <f t="shared" si="1"/>
        <v>-12.190348123086292</v>
      </c>
      <c r="U24" s="140">
        <f t="shared" si="1"/>
        <v>-7.7080080208036916</v>
      </c>
      <c r="V24" s="140">
        <f t="shared" si="1"/>
        <v>-6.220049505603642</v>
      </c>
      <c r="W24" s="140">
        <f t="shared" si="1"/>
        <v>-6.7491738340110015</v>
      </c>
      <c r="X24" s="140">
        <f>IF(I24&lt;&gt;"",IF(I23&lt;&gt;"",(I24/I23-1)*100,"-"),"-")</f>
        <v>-6.0193119030863995</v>
      </c>
      <c r="Y24" s="140">
        <f t="shared" si="1"/>
        <v>-4.8899864789312408</v>
      </c>
      <c r="Z24" s="140">
        <f t="shared" si="1"/>
        <v>-5.6005985875504098</v>
      </c>
      <c r="AA24" s="140">
        <f t="shared" si="1"/>
        <v>-2.0495971391186973</v>
      </c>
      <c r="AB24" s="140">
        <f t="shared" si="1"/>
        <v>-3.7719427430281116</v>
      </c>
      <c r="AC24" s="141">
        <f t="shared" si="48"/>
        <v>-5.7124280670301069</v>
      </c>
    </row>
    <row r="25" spans="1:29" x14ac:dyDescent="0.2">
      <c r="A25" s="7">
        <v>2017</v>
      </c>
      <c r="B25" s="43">
        <v>9041813.7530000005</v>
      </c>
      <c r="C25" s="43">
        <v>6749274.7760000005</v>
      </c>
      <c r="D25" s="43">
        <v>7447651.8380000005</v>
      </c>
      <c r="E25" s="43">
        <v>6831350.9290000005</v>
      </c>
      <c r="F25" s="43">
        <v>7004298.0869999994</v>
      </c>
      <c r="G25" s="43">
        <v>6941274.0029999996</v>
      </c>
      <c r="H25" s="43">
        <v>8645535.1489999983</v>
      </c>
      <c r="I25" s="43">
        <v>7622438.3970000008</v>
      </c>
      <c r="J25" s="43">
        <v>7488209.1180000007</v>
      </c>
      <c r="K25" s="43">
        <v>7797315.9570000013</v>
      </c>
      <c r="L25" s="43">
        <v>7602979.5789999999</v>
      </c>
      <c r="M25" s="43">
        <v>8685437.2360000014</v>
      </c>
      <c r="N25" s="32">
        <f t="shared" si="49"/>
        <v>91857578.821999997</v>
      </c>
      <c r="P25" s="28">
        <f t="shared" si="2"/>
        <v>2017</v>
      </c>
      <c r="Q25" s="140">
        <f t="shared" si="47"/>
        <v>-1.783561354071328</v>
      </c>
      <c r="R25" s="140">
        <f t="shared" ref="R25" si="51">IF(C25&lt;&gt;"",IF(C24&lt;&gt;"",(C25/C24-1)*100,"-"),"-")</f>
        <v>-5.1943537003229068</v>
      </c>
      <c r="S25" s="140">
        <f t="shared" ref="S25" si="52">IF(D25&lt;&gt;"",IF(D24&lt;&gt;"",(D25/D24-1)*100,"-"),"-")</f>
        <v>5.442516929169483</v>
      </c>
      <c r="T25" s="140">
        <f t="shared" ref="T25" si="53">IF(E25&lt;&gt;"",IF(E24&lt;&gt;"",(E25/E24-1)*100,"-"),"-")</f>
        <v>2.7903350242593161</v>
      </c>
      <c r="U25" s="140">
        <f t="shared" ref="U25" si="54">IF(F25&lt;&gt;"",IF(F24&lt;&gt;"",(F25/F24-1)*100,"-"),"-")</f>
        <v>2.1922546462496362</v>
      </c>
      <c r="V25" s="140">
        <f t="shared" ref="V25" si="55">IF(G25&lt;&gt;"",IF(G24&lt;&gt;"",(G25/G24-1)*100,"-"),"-")</f>
        <v>1.5860749349045467</v>
      </c>
      <c r="W25" s="140">
        <f t="shared" ref="W25" si="56">IF(H25&lt;&gt;"",IF(H24&lt;&gt;"",(H25/H24-1)*100,"-"),"-")</f>
        <v>3.6512385861131369</v>
      </c>
      <c r="X25" s="140">
        <f>IF(I25&lt;&gt;"",IF(I24&lt;&gt;"",(I25/I24-1)*100,"-"),"-")</f>
        <v>5.4020926710144135</v>
      </c>
      <c r="Y25" s="142">
        <f t="shared" ref="Y25" si="57">IF(J25&lt;&gt;"",IF(J24&lt;&gt;"",(J25/J24-1)*100,"-"),"-")</f>
        <v>6.452738168980221</v>
      </c>
      <c r="Z25" s="142">
        <f t="shared" ref="Z25" si="58">IF(K25&lt;&gt;"",IF(K24&lt;&gt;"",(K25/K24-1)*100,"-"),"-")</f>
        <v>7.8348729741029022</v>
      </c>
      <c r="AA25" s="142">
        <f t="shared" ref="AA25" si="59">IF(L25&lt;&gt;"",IF(L24&lt;&gt;"",(L25/L24-1)*100,"-"),"-")</f>
        <v>5.6286319107425875</v>
      </c>
      <c r="AB25" s="142">
        <f t="shared" ref="AB25" si="60">IF(M25&lt;&gt;"",IF(M24&lt;&gt;"",(M25/M24-1)*100,"-"),"-")</f>
        <v>6.7477319204924724</v>
      </c>
      <c r="AC25" s="141">
        <f t="shared" si="48"/>
        <v>3.3346934356837776</v>
      </c>
    </row>
    <row r="26" spans="1:29" x14ac:dyDescent="0.2">
      <c r="A26" s="7">
        <v>2018</v>
      </c>
      <c r="B26" s="43">
        <v>9298409.5389999989</v>
      </c>
      <c r="C26" s="43">
        <v>7133125.5320000006</v>
      </c>
      <c r="D26" s="43">
        <v>7593012.078999999</v>
      </c>
      <c r="E26" s="43">
        <v>7259597.608</v>
      </c>
      <c r="F26" s="43">
        <v>7271924.4460000005</v>
      </c>
      <c r="G26" s="43">
        <v>7288417.0870000003</v>
      </c>
      <c r="H26" s="43">
        <v>9278774.5759999994</v>
      </c>
      <c r="I26" s="43">
        <v>7955215.1380000003</v>
      </c>
      <c r="J26" s="43">
        <v>7687888.1940000011</v>
      </c>
      <c r="K26" s="43">
        <v>8047116.0669999998</v>
      </c>
      <c r="L26" s="43">
        <v>8016423.0299999984</v>
      </c>
      <c r="M26" s="43">
        <v>9040644.3640000001</v>
      </c>
      <c r="N26" s="32">
        <f t="shared" si="49"/>
        <v>95870547.659999996</v>
      </c>
      <c r="P26" s="28">
        <f t="shared" si="2"/>
        <v>2018</v>
      </c>
      <c r="Q26" s="140">
        <f t="shared" si="47"/>
        <v>2.8378795782523447</v>
      </c>
      <c r="R26" s="140">
        <f t="shared" ref="R26" si="61">IF(C26&lt;&gt;"",IF(C25&lt;&gt;"",(C26/C25-1)*100,"-"),"-")</f>
        <v>5.6872889123576575</v>
      </c>
      <c r="S26" s="140">
        <f t="shared" ref="S26" si="62">IF(D26&lt;&gt;"",IF(D25&lt;&gt;"",(D26/D25-1)*100,"-"),"-")</f>
        <v>1.9517593486087836</v>
      </c>
      <c r="T26" s="140">
        <f t="shared" ref="T26" si="63">IF(E26&lt;&gt;"",IF(E25&lt;&gt;"",(E26/E25-1)*100,"-"),"-")</f>
        <v>6.2688432119924586</v>
      </c>
      <c r="U26" s="140">
        <f t="shared" ref="U26" si="64">IF(F26&lt;&gt;"",IF(F25&lt;&gt;"",(F26/F25-1)*100,"-"),"-")</f>
        <v>3.8208876275085402</v>
      </c>
      <c r="V26" s="140">
        <f t="shared" ref="V26" si="65">IF(G26&lt;&gt;"",IF(G25&lt;&gt;"",(G26/G25-1)*100,"-"),"-")</f>
        <v>5.0011436495658534</v>
      </c>
      <c r="W26" s="140">
        <f t="shared" ref="W26" si="66">IF(H26&lt;&gt;"",IF(H25&lt;&gt;"",(H26/H25-1)*100,"-"),"-")</f>
        <v>7.3244676713071444</v>
      </c>
      <c r="X26" s="140">
        <f>IF(I26&lt;&gt;"",IF(I25&lt;&gt;"",(I26/I25-1)*100,"-"),"-")</f>
        <v>4.3657517931659839</v>
      </c>
      <c r="Y26" s="142">
        <f t="shared" ref="Y26" si="67">IF(J26&lt;&gt;"",IF(J25&lt;&gt;"",(J26/J25-1)*100,"-"),"-")</f>
        <v>2.6665798571251953</v>
      </c>
      <c r="Z26" s="142">
        <f t="shared" ref="Z26:Z28" si="68">IF(K26&lt;&gt;"",IF(K25&lt;&gt;"",(K26/K25-1)*100,"-"),"-")</f>
        <v>3.203667920827824</v>
      </c>
      <c r="AA26" s="142">
        <f t="shared" ref="AA26:AB28" si="69">IF(L26&lt;&gt;"",IF(L25&lt;&gt;"",(L26/L25-1)*100,"-"),"-")</f>
        <v>5.4379134746324942</v>
      </c>
      <c r="AB26" s="142">
        <f t="shared" ref="AB26" si="70">IF(M26&lt;&gt;"",IF(M25&lt;&gt;"",(M26/M25-1)*100,"-"),"-")</f>
        <v>4.0896861994202283</v>
      </c>
      <c r="AC26" s="141">
        <f t="shared" si="48"/>
        <v>4.3686856212226788</v>
      </c>
    </row>
    <row r="27" spans="1:29" x14ac:dyDescent="0.2">
      <c r="A27" s="7">
        <v>2019</v>
      </c>
      <c r="B27" s="43">
        <v>9608445.7799999993</v>
      </c>
      <c r="C27" s="43">
        <v>7605167.7559999991</v>
      </c>
      <c r="D27" s="43">
        <v>7848551.9939999999</v>
      </c>
      <c r="E27" s="43">
        <v>7315887.387000001</v>
      </c>
      <c r="F27" s="43">
        <v>7021731.9470000016</v>
      </c>
      <c r="G27" s="43">
        <v>6952673.8249999993</v>
      </c>
      <c r="H27" s="43">
        <v>8856657.2859999985</v>
      </c>
      <c r="I27" s="43">
        <v>7918984.0259999996</v>
      </c>
      <c r="J27" s="43">
        <v>7820102.5589999994</v>
      </c>
      <c r="K27" s="43">
        <v>8356139.9630000005</v>
      </c>
      <c r="L27" s="43">
        <v>8142265.9489999991</v>
      </c>
      <c r="M27" s="43">
        <v>9149725.284</v>
      </c>
      <c r="N27" s="32">
        <f t="shared" si="49"/>
        <v>96596333.755999982</v>
      </c>
      <c r="P27" s="28">
        <f t="shared" si="2"/>
        <v>2019</v>
      </c>
      <c r="Q27" s="140">
        <f t="shared" ref="Q27:R28" si="71">IF(B27&lt;&gt;"",IF(B26&lt;&gt;"",(B27/B26-1)*100,"-"),"-")</f>
        <v>3.3342932433727102</v>
      </c>
      <c r="R27" s="140">
        <f t="shared" ref="R27" si="72">IF(C27&lt;&gt;"",IF(C26&lt;&gt;"",(C27/C26-1)*100,"-"),"-")</f>
        <v>6.6176071328390984</v>
      </c>
      <c r="S27" s="140">
        <f t="shared" ref="S27:S28" si="73">IF(D27&lt;&gt;"",IF(D26&lt;&gt;"",(D27/D26-1)*100,"-"),"-")</f>
        <v>3.365461721136298</v>
      </c>
      <c r="T27" s="140">
        <f t="shared" ref="T27:T28" si="74">IF(E27&lt;&gt;"",IF(E26&lt;&gt;"",(E27/E26-1)*100,"-"),"-")</f>
        <v>0.77538428490815381</v>
      </c>
      <c r="U27" s="140">
        <f t="shared" ref="U27:U28" si="75">IF(F27&lt;&gt;"",IF(F26&lt;&gt;"",(F27/F26-1)*100,"-"),"-")</f>
        <v>-3.4405266564288883</v>
      </c>
      <c r="V27" s="140">
        <f t="shared" ref="V27:V28" si="76">IF(G27&lt;&gt;"",IF(G26&lt;&gt;"",(G27/G26-1)*100,"-"),"-")</f>
        <v>-4.6065319532666464</v>
      </c>
      <c r="W27" s="140">
        <f t="shared" ref="W27:W28" si="77">IF(H27&lt;&gt;"",IF(H26&lt;&gt;"",(H27/H26-1)*100,"-"),"-")</f>
        <v>-4.5492784261817025</v>
      </c>
      <c r="X27" s="140">
        <f>IF(I27&lt;&gt;"",IF(I26&lt;&gt;"",(I27/I26-1)*100,"-"),"-")</f>
        <v>-0.45543849376158407</v>
      </c>
      <c r="Y27" s="140">
        <f>IF(J27&lt;&gt;"",IF(J26&lt;&gt;"",(J27/J26-1)*100,"-"),"-")</f>
        <v>1.7197748154452297</v>
      </c>
      <c r="Z27" s="140">
        <f t="shared" si="68"/>
        <v>3.8401819164415985</v>
      </c>
      <c r="AA27" s="140">
        <f t="shared" si="69"/>
        <v>1.5698138500058745</v>
      </c>
      <c r="AB27" s="140">
        <f t="shared" si="69"/>
        <v>1.2065613424012245</v>
      </c>
      <c r="AC27" s="141">
        <f t="shared" si="48"/>
        <v>0.75704803374436747</v>
      </c>
    </row>
    <row r="28" spans="1:29" x14ac:dyDescent="0.2">
      <c r="A28" s="7">
        <v>2020</v>
      </c>
      <c r="B28" s="43">
        <v>9808303.3990000002</v>
      </c>
      <c r="C28" s="43">
        <v>7905270.6419999888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32">
        <f t="shared" si="49"/>
        <v>17713574.04099999</v>
      </c>
      <c r="P28" s="28">
        <f t="shared" si="2"/>
        <v>2020</v>
      </c>
      <c r="Q28" s="140">
        <f t="shared" si="71"/>
        <v>2.0800202610915974</v>
      </c>
      <c r="R28" s="140">
        <f t="shared" si="71"/>
        <v>3.9460390043760452</v>
      </c>
      <c r="S28" s="140" t="str">
        <f t="shared" si="73"/>
        <v>-</v>
      </c>
      <c r="T28" s="140" t="str">
        <f t="shared" si="74"/>
        <v>-</v>
      </c>
      <c r="U28" s="140" t="str">
        <f t="shared" si="75"/>
        <v>-</v>
      </c>
      <c r="V28" s="140" t="str">
        <f t="shared" si="76"/>
        <v>-</v>
      </c>
      <c r="W28" s="140" t="str">
        <f t="shared" si="77"/>
        <v>-</v>
      </c>
      <c r="X28" s="140" t="str">
        <f t="shared" ref="X28" si="78">IF(I28&lt;&gt;"",IF(I27&lt;&gt;"",(I28/I27-1)*100,"-"),"-")</f>
        <v>-</v>
      </c>
      <c r="Y28" s="140" t="str">
        <f t="shared" ref="Y28" si="79">IF(J28&lt;&gt;"",IF(J27&lt;&gt;"",(J28/J27-1)*100,"-"),"-")</f>
        <v>-</v>
      </c>
      <c r="Z28" s="140" t="str">
        <f t="shared" si="68"/>
        <v>-</v>
      </c>
      <c r="AA28" s="140" t="str">
        <f t="shared" si="69"/>
        <v>-</v>
      </c>
      <c r="AB28" s="140" t="str">
        <f t="shared" si="69"/>
        <v>-</v>
      </c>
      <c r="AC28" s="141" t="str">
        <f t="shared" si="48"/>
        <v>-</v>
      </c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1:29" ht="15.75" x14ac:dyDescent="0.2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spans="1:29" ht="15" x14ac:dyDescent="0.2">
      <c r="A32" s="33"/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5" t="s">
        <v>11</v>
      </c>
      <c r="J32" s="5" t="s">
        <v>12</v>
      </c>
      <c r="K32" s="5" t="s">
        <v>13</v>
      </c>
      <c r="L32" s="5" t="s">
        <v>14</v>
      </c>
      <c r="M32" s="5" t="s">
        <v>15</v>
      </c>
      <c r="N32" s="5" t="s">
        <v>3</v>
      </c>
      <c r="P32" s="25"/>
      <c r="Q32" s="26" t="s">
        <v>4</v>
      </c>
      <c r="R32" s="26" t="s">
        <v>5</v>
      </c>
      <c r="S32" s="26" t="s">
        <v>6</v>
      </c>
      <c r="T32" s="26" t="s">
        <v>7</v>
      </c>
      <c r="U32" s="26" t="s">
        <v>8</v>
      </c>
      <c r="V32" s="26" t="s">
        <v>9</v>
      </c>
      <c r="W32" s="26" t="s">
        <v>10</v>
      </c>
      <c r="X32" s="26" t="s">
        <v>11</v>
      </c>
      <c r="Y32" s="26" t="s">
        <v>12</v>
      </c>
      <c r="Z32" s="26" t="s">
        <v>13</v>
      </c>
      <c r="AA32" s="26" t="s">
        <v>14</v>
      </c>
      <c r="AB32" s="26" t="s">
        <v>15</v>
      </c>
      <c r="AC32" s="26" t="s">
        <v>3</v>
      </c>
    </row>
    <row r="33" spans="1:29" x14ac:dyDescent="0.2">
      <c r="A33" s="7">
        <v>2000</v>
      </c>
      <c r="B33" s="43">
        <v>3936745.0709999995</v>
      </c>
      <c r="C33" s="43">
        <v>3593727.3590000006</v>
      </c>
      <c r="D33" s="43">
        <v>3705392.2790000001</v>
      </c>
      <c r="E33" s="43">
        <v>3500752.827</v>
      </c>
      <c r="F33" s="43">
        <v>3548308.4050000003</v>
      </c>
      <c r="G33" s="43">
        <v>3329856.3999999994</v>
      </c>
      <c r="H33" s="43">
        <v>3650765.9780000006</v>
      </c>
      <c r="I33" s="43">
        <v>3613420.3019999992</v>
      </c>
      <c r="J33" s="43">
        <v>3525618.6919999998</v>
      </c>
      <c r="K33" s="43">
        <v>3701486.9329999997</v>
      </c>
      <c r="L33" s="43">
        <v>3541953.3779999996</v>
      </c>
      <c r="M33" s="43">
        <v>3947561.5999999996</v>
      </c>
      <c r="N33" s="32">
        <f t="shared" ref="N33:N46" si="80">SUM(B33:M33)</f>
        <v>43595589.223999999</v>
      </c>
      <c r="P33" s="28">
        <v>2000</v>
      </c>
      <c r="Q33" s="29"/>
      <c r="R33" s="34"/>
      <c r="S33" s="34"/>
      <c r="T33" s="34"/>
      <c r="U33" s="34"/>
      <c r="V33" s="34"/>
      <c r="W33" s="34"/>
      <c r="X33" s="34"/>
      <c r="Y33" s="34"/>
      <c r="Z33" s="34"/>
      <c r="AA33" s="35"/>
      <c r="AB33" s="34"/>
      <c r="AC33" s="34"/>
    </row>
    <row r="34" spans="1:29" x14ac:dyDescent="0.2">
      <c r="A34" s="7">
        <v>2001</v>
      </c>
      <c r="B34" s="43">
        <v>4191731.1919999998</v>
      </c>
      <c r="C34" s="43">
        <v>3687241.7629999998</v>
      </c>
      <c r="D34" s="43">
        <v>4015784.6420000009</v>
      </c>
      <c r="E34" s="43">
        <v>3693363.9759999998</v>
      </c>
      <c r="F34" s="43">
        <v>3941267.2080000001</v>
      </c>
      <c r="G34" s="43">
        <v>3835974.4670000002</v>
      </c>
      <c r="H34" s="43">
        <v>4258344.5360000003</v>
      </c>
      <c r="I34" s="43">
        <v>4119470.784</v>
      </c>
      <c r="J34" s="43">
        <v>3933476.3939999994</v>
      </c>
      <c r="K34" s="43">
        <v>4074988.3689999999</v>
      </c>
      <c r="L34" s="43">
        <v>3711080.4570000004</v>
      </c>
      <c r="M34" s="43">
        <v>4025634.8339999993</v>
      </c>
      <c r="N34" s="32">
        <f t="shared" si="80"/>
        <v>47488358.622000009</v>
      </c>
      <c r="P34" s="28">
        <f>P33+1</f>
        <v>2001</v>
      </c>
      <c r="Q34" s="140">
        <f>IF(B34&lt;&gt;"",IF(B33&lt;&gt;"",(B34/B33-1)*100,"-"),"-")</f>
        <v>6.4770798312126843</v>
      </c>
      <c r="R34" s="140">
        <f t="shared" ref="R34:AB49" si="81">IF(C34&lt;&gt;"",IF(C33&lt;&gt;"",(C34/C33-1)*100,"-"),"-")</f>
        <v>2.6021563312476959</v>
      </c>
      <c r="S34" s="140">
        <f t="shared" si="81"/>
        <v>8.3767747009978919</v>
      </c>
      <c r="T34" s="140">
        <f t="shared" si="81"/>
        <v>5.5019922433386936</v>
      </c>
      <c r="U34" s="140">
        <f t="shared" si="81"/>
        <v>11.074539136628392</v>
      </c>
      <c r="V34" s="140">
        <f t="shared" si="81"/>
        <v>15.199396196184335</v>
      </c>
      <c r="W34" s="140">
        <f t="shared" si="81"/>
        <v>16.642495346493003</v>
      </c>
      <c r="X34" s="140">
        <f t="shared" si="81"/>
        <v>14.00475006242441</v>
      </c>
      <c r="Y34" s="140">
        <f t="shared" si="81"/>
        <v>11.568400829206848</v>
      </c>
      <c r="Z34" s="140">
        <f t="shared" si="81"/>
        <v>10.090578266536877</v>
      </c>
      <c r="AA34" s="140">
        <f t="shared" si="81"/>
        <v>4.7749662672155191</v>
      </c>
      <c r="AB34" s="140">
        <f t="shared" si="81"/>
        <v>1.9777584724707031</v>
      </c>
      <c r="AC34" s="141">
        <f>IF(COUNTIF(Q34:AB34,"-")=0,IF(N34&lt;&gt;"",IF(N33&lt;&gt;"",(N34/N33-1)*100,"-"),"-"),"-")</f>
        <v>8.9292735051668579</v>
      </c>
    </row>
    <row r="35" spans="1:29" x14ac:dyDescent="0.2">
      <c r="A35" s="7">
        <v>2002</v>
      </c>
      <c r="B35" s="43">
        <v>4158612.9369999999</v>
      </c>
      <c r="C35" s="43">
        <v>3576541.7950000009</v>
      </c>
      <c r="D35" s="43">
        <v>3987759.1279999996</v>
      </c>
      <c r="E35" s="43">
        <v>4038300.1240000003</v>
      </c>
      <c r="F35" s="43">
        <v>4125879.2760000005</v>
      </c>
      <c r="G35" s="43">
        <v>4087498.125</v>
      </c>
      <c r="H35" s="43">
        <v>4496462.3080000002</v>
      </c>
      <c r="I35" s="43">
        <v>4349625.6969999997</v>
      </c>
      <c r="J35" s="43">
        <v>4043595.64</v>
      </c>
      <c r="K35" s="43">
        <v>4020052.0379999997</v>
      </c>
      <c r="L35" s="43">
        <v>3887308.7420000006</v>
      </c>
      <c r="M35" s="43">
        <v>4126628.5470000012</v>
      </c>
      <c r="N35" s="32">
        <f t="shared" si="80"/>
        <v>48898264.356999993</v>
      </c>
      <c r="P35" s="28">
        <f t="shared" ref="P35:P53" si="82">P34+1</f>
        <v>2002</v>
      </c>
      <c r="Q35" s="140">
        <f t="shared" ref="Q35" si="83">IF(B35&lt;&gt;"",IF(B34&lt;&gt;"",(B35/B34-1)*100,"-"),"-")</f>
        <v>-0.79008537244007471</v>
      </c>
      <c r="R35" s="140">
        <f t="shared" si="81"/>
        <v>-3.0022432787247366</v>
      </c>
      <c r="S35" s="140">
        <f t="shared" si="81"/>
        <v>-0.69788388816696134</v>
      </c>
      <c r="T35" s="140">
        <f t="shared" si="81"/>
        <v>9.3393489036402766</v>
      </c>
      <c r="U35" s="140">
        <f t="shared" si="81"/>
        <v>4.6840789587996978</v>
      </c>
      <c r="V35" s="140">
        <f t="shared" si="81"/>
        <v>6.5569690352164534</v>
      </c>
      <c r="W35" s="140">
        <f t="shared" si="81"/>
        <v>5.5917920681841204</v>
      </c>
      <c r="X35" s="140">
        <f t="shared" si="81"/>
        <v>5.5870019492290091</v>
      </c>
      <c r="Y35" s="140">
        <f t="shared" si="81"/>
        <v>2.7995400243909785</v>
      </c>
      <c r="Z35" s="140">
        <f t="shared" si="81"/>
        <v>-1.3481346699765306</v>
      </c>
      <c r="AA35" s="140">
        <f t="shared" si="81"/>
        <v>4.7487055870101269</v>
      </c>
      <c r="AB35" s="140">
        <f t="shared" si="81"/>
        <v>2.5087648821751518</v>
      </c>
      <c r="AC35" s="141">
        <f t="shared" ref="AC35" si="84">IF(COUNTIF(Q35:AB35,"-")=0,IF(N35&lt;&gt;"",IF(N34&lt;&gt;"",(N35/N34-1)*100,"-"),"-"),"-")</f>
        <v>2.9689502351989416</v>
      </c>
    </row>
    <row r="36" spans="1:29" x14ac:dyDescent="0.2">
      <c r="A36" s="7">
        <v>2003</v>
      </c>
      <c r="B36" s="43">
        <v>4264996.8509999998</v>
      </c>
      <c r="C36" s="43">
        <v>3529289.5660000006</v>
      </c>
      <c r="D36" s="43">
        <v>3732662.2319999994</v>
      </c>
      <c r="E36" s="43">
        <v>3585857.6620000005</v>
      </c>
      <c r="F36" s="43">
        <v>3522206.4780000001</v>
      </c>
      <c r="G36" s="43">
        <v>3344255.4620000003</v>
      </c>
      <c r="H36" s="43">
        <v>3640821.8939999999</v>
      </c>
      <c r="I36" s="43">
        <v>3546960.8719999995</v>
      </c>
      <c r="J36" s="43">
        <v>3417059.9419999998</v>
      </c>
      <c r="K36" s="43">
        <v>3599021.523</v>
      </c>
      <c r="L36" s="43">
        <v>3452931.95</v>
      </c>
      <c r="M36" s="43">
        <v>3727898.6940000001</v>
      </c>
      <c r="N36" s="32">
        <f t="shared" ref="N36" si="85">SUM(B36:M36)</f>
        <v>43363963.126000009</v>
      </c>
      <c r="P36" s="28">
        <f t="shared" si="82"/>
        <v>2003</v>
      </c>
      <c r="Q36" s="140">
        <f t="shared" ref="Q36" si="86">IF(B36&lt;&gt;"",IF(B35&lt;&gt;"",(B36/B35-1)*100,"-"),"-")</f>
        <v>2.5581585882514135</v>
      </c>
      <c r="R36" s="140">
        <f t="shared" ref="R36" si="87">IF(C36&lt;&gt;"",IF(C35&lt;&gt;"",(C36/C35-1)*100,"-"),"-")</f>
        <v>-1.321170888204326</v>
      </c>
      <c r="S36" s="140">
        <f t="shared" ref="S36" si="88">IF(D36&lt;&gt;"",IF(D35&lt;&gt;"",(D36/D35-1)*100,"-"),"-")</f>
        <v>-6.3969986102932026</v>
      </c>
      <c r="T36" s="140">
        <f t="shared" ref="T36" si="89">IF(E36&lt;&gt;"",IF(E35&lt;&gt;"",(E36/E35-1)*100,"-"),"-")</f>
        <v>-11.203784961674623</v>
      </c>
      <c r="U36" s="140">
        <f t="shared" ref="U36" si="90">IF(F36&lt;&gt;"",IF(F35&lt;&gt;"",(F36/F35-1)*100,"-"),"-")</f>
        <v>-14.631373281121673</v>
      </c>
      <c r="V36" s="140">
        <f t="shared" ref="V36" si="91">IF(G36&lt;&gt;"",IF(G35&lt;&gt;"",(G36/G35-1)*100,"-"),"-")</f>
        <v>-18.18331508103137</v>
      </c>
      <c r="W36" s="140">
        <f t="shared" ref="W36" si="92">IF(H36&lt;&gt;"",IF(H35&lt;&gt;"",(H36/H35-1)*100,"-"),"-")</f>
        <v>-19.029191292845159</v>
      </c>
      <c r="X36" s="140">
        <f t="shared" ref="X36" si="93">IF(I36&lt;&gt;"",IF(I35&lt;&gt;"",(I36/I35-1)*100,"-"),"-")</f>
        <v>-18.453652817841537</v>
      </c>
      <c r="Y36" s="140">
        <f t="shared" ref="Y36" si="94">IF(J36&lt;&gt;"",IF(J35&lt;&gt;"",(J36/J35-1)*100,"-"),"-")</f>
        <v>-15.494519081042446</v>
      </c>
      <c r="Z36" s="140">
        <f t="shared" ref="Z36" si="95">IF(K36&lt;&gt;"",IF(K35&lt;&gt;"",(K36/K35-1)*100,"-"),"-")</f>
        <v>-10.473260321512278</v>
      </c>
      <c r="AA36" s="140">
        <f t="shared" ref="AA36" si="96">IF(L36&lt;&gt;"",IF(L35&lt;&gt;"",(L36/L35-1)*100,"-"),"-")</f>
        <v>-11.17422928893772</v>
      </c>
      <c r="AB36" s="140">
        <f t="shared" ref="AB36" si="97">IF(M36&lt;&gt;"",IF(M35&lt;&gt;"",(M36/M35-1)*100,"-"),"-")</f>
        <v>-9.6623635604389904</v>
      </c>
      <c r="AC36" s="141">
        <f t="shared" ref="AC36" si="98">IF(COUNTIF(Q36:AB36,"-")=0,IF(N36&lt;&gt;"",IF(N35&lt;&gt;"",(N36/N35-1)*100,"-"),"-"),"-")</f>
        <v>-11.317991147077855</v>
      </c>
    </row>
    <row r="37" spans="1:29" x14ac:dyDescent="0.2">
      <c r="A37" s="7">
        <v>2004</v>
      </c>
      <c r="B37" s="43">
        <v>3930050.4020000002</v>
      </c>
      <c r="C37" s="43">
        <v>3488776.1559999995</v>
      </c>
      <c r="D37" s="43">
        <v>3753450.625</v>
      </c>
      <c r="E37" s="43">
        <v>3598082.0249999999</v>
      </c>
      <c r="F37" s="43">
        <v>3771050.7019999996</v>
      </c>
      <c r="G37" s="43">
        <v>3607860.9870000002</v>
      </c>
      <c r="H37" s="43">
        <v>3974640.4130000002</v>
      </c>
      <c r="I37" s="43">
        <v>3830077.9250000003</v>
      </c>
      <c r="J37" s="43">
        <v>3690768.2550000004</v>
      </c>
      <c r="K37" s="43">
        <v>3808485.8600000003</v>
      </c>
      <c r="L37" s="43">
        <v>3554452.3290000004</v>
      </c>
      <c r="M37" s="43">
        <v>3821656.4850000003</v>
      </c>
      <c r="N37" s="32">
        <f t="shared" ref="N37" si="99">SUM(B37:M37)</f>
        <v>44829352.164000005</v>
      </c>
      <c r="P37" s="28">
        <f t="shared" si="82"/>
        <v>2004</v>
      </c>
      <c r="Q37" s="140">
        <f t="shared" ref="Q37" si="100">IF(B37&lt;&gt;"",IF(B36&lt;&gt;"",(B37/B36-1)*100,"-"),"-")</f>
        <v>-7.853380921523212</v>
      </c>
      <c r="R37" s="140">
        <f t="shared" ref="R37" si="101">IF(C37&lt;&gt;"",IF(C36&lt;&gt;"",(C37/C36-1)*100,"-"),"-")</f>
        <v>-1.1479196943853465</v>
      </c>
      <c r="S37" s="140">
        <f t="shared" ref="S37" si="102">IF(D37&lt;&gt;"",IF(D36&lt;&gt;"",(D37/D36-1)*100,"-"),"-")</f>
        <v>0.55693206906808346</v>
      </c>
      <c r="T37" s="140">
        <f t="shared" ref="T37" si="103">IF(E37&lt;&gt;"",IF(E36&lt;&gt;"",(E37/E36-1)*100,"-"),"-")</f>
        <v>0.34090485881643762</v>
      </c>
      <c r="U37" s="140">
        <f t="shared" ref="U37" si="104">IF(F37&lt;&gt;"",IF(F36&lt;&gt;"",(F37/F36-1)*100,"-"),"-")</f>
        <v>7.0650095488240527</v>
      </c>
      <c r="V37" s="140">
        <f t="shared" ref="V37" si="105">IF(G37&lt;&gt;"",IF(G36&lt;&gt;"",(G37/G36-1)*100,"-"),"-")</f>
        <v>7.882338176472703</v>
      </c>
      <c r="W37" s="140">
        <f t="shared" ref="W37" si="106">IF(H37&lt;&gt;"",IF(H36&lt;&gt;"",(H37/H36-1)*100,"-"),"-")</f>
        <v>9.1687681715528768</v>
      </c>
      <c r="X37" s="140">
        <f t="shared" ref="X37" si="107">IF(I37&lt;&gt;"",IF(I36&lt;&gt;"",(I37/I36-1)*100,"-"),"-")</f>
        <v>7.981961550096317</v>
      </c>
      <c r="Y37" s="140">
        <f t="shared" ref="Y37" si="108">IF(J37&lt;&gt;"",IF(J36&lt;&gt;"",(J37/J36-1)*100,"-"),"-")</f>
        <v>8.0100530176769205</v>
      </c>
      <c r="Z37" s="140">
        <f t="shared" ref="Z37" si="109">IF(K37&lt;&gt;"",IF(K36&lt;&gt;"",(K37/K36-1)*100,"-"),"-")</f>
        <v>5.8200356864051006</v>
      </c>
      <c r="AA37" s="140">
        <f t="shared" ref="AA37" si="110">IF(L37&lt;&gt;"",IF(L36&lt;&gt;"",(L37/L36-1)*100,"-"),"-")</f>
        <v>2.9401210469844452</v>
      </c>
      <c r="AB37" s="140">
        <f t="shared" ref="AB37" si="111">IF(M37&lt;&gt;"",IF(M36&lt;&gt;"",(M37/M36-1)*100,"-"),"-")</f>
        <v>2.5150305492716907</v>
      </c>
      <c r="AC37" s="141">
        <f t="shared" ref="AC37" si="112">IF(COUNTIF(Q37:AB37,"-")=0,IF(N37&lt;&gt;"",IF(N36&lt;&gt;"",(N37/N36-1)*100,"-"),"-"),"-")</f>
        <v>3.3792783970000739</v>
      </c>
    </row>
    <row r="38" spans="1:29" x14ac:dyDescent="0.2">
      <c r="A38" s="7">
        <v>2005</v>
      </c>
      <c r="B38" s="43">
        <v>4308904.0379999997</v>
      </c>
      <c r="C38" s="43">
        <v>3654405.9070000006</v>
      </c>
      <c r="D38" s="43">
        <v>3965315.0120000001</v>
      </c>
      <c r="E38" s="43">
        <v>3838163.358</v>
      </c>
      <c r="F38" s="43">
        <v>4121272.1229999997</v>
      </c>
      <c r="G38" s="43">
        <v>3994949.0580000002</v>
      </c>
      <c r="H38" s="43">
        <v>4585046.858</v>
      </c>
      <c r="I38" s="43">
        <v>4446732.9079999998</v>
      </c>
      <c r="J38" s="43">
        <v>4391071.1089999992</v>
      </c>
      <c r="K38" s="43">
        <v>4655836.87</v>
      </c>
      <c r="L38" s="43">
        <v>4270441.8550000004</v>
      </c>
      <c r="M38" s="43">
        <v>4596363.375</v>
      </c>
      <c r="N38" s="32">
        <f t="shared" ref="N38" si="113">SUM(B38:M38)</f>
        <v>50828502.471000001</v>
      </c>
      <c r="P38" s="28">
        <f t="shared" si="82"/>
        <v>2005</v>
      </c>
      <c r="Q38" s="140">
        <f t="shared" ref="Q38" si="114">IF(B38&lt;&gt;"",IF(B37&lt;&gt;"",(B38/B37-1)*100,"-"),"-")</f>
        <v>9.6399179971636162</v>
      </c>
      <c r="R38" s="140">
        <f t="shared" ref="R38" si="115">IF(C38&lt;&gt;"",IF(C37&lt;&gt;"",(C38/C37-1)*100,"-"),"-")</f>
        <v>4.7475029521498735</v>
      </c>
      <c r="S38" s="140">
        <f t="shared" ref="S38" si="116">IF(D38&lt;&gt;"",IF(D37&lt;&gt;"",(D38/D37-1)*100,"-"),"-")</f>
        <v>5.6445230846749128</v>
      </c>
      <c r="T38" s="140">
        <f t="shared" ref="T38" si="117">IF(E38&lt;&gt;"",IF(E37&lt;&gt;"",(E38/E37-1)*100,"-"),"-")</f>
        <v>6.6724808198334484</v>
      </c>
      <c r="U38" s="140">
        <f t="shared" ref="U38" si="118">IF(F38&lt;&gt;"",IF(F37&lt;&gt;"",(F38/F37-1)*100,"-"),"-")</f>
        <v>9.2871045412955553</v>
      </c>
      <c r="V38" s="140">
        <f t="shared" ref="V38" si="119">IF(G38&lt;&gt;"",IF(G37&lt;&gt;"",(G38/G37-1)*100,"-"),"-")</f>
        <v>10.72901845150831</v>
      </c>
      <c r="W38" s="140">
        <f t="shared" ref="W38" si="120">IF(H38&lt;&gt;"",IF(H37&lt;&gt;"",(H38/H37-1)*100,"-"),"-")</f>
        <v>15.357526255797161</v>
      </c>
      <c r="X38" s="140">
        <f t="shared" ref="X38" si="121">IF(I38&lt;&gt;"",IF(I37&lt;&gt;"",(I38/I37-1)*100,"-"),"-")</f>
        <v>16.100324721200021</v>
      </c>
      <c r="Y38" s="140">
        <f t="shared" ref="Y38" si="122">IF(J38&lt;&gt;"",IF(J37&lt;&gt;"",(J38/J37-1)*100,"-"),"-")</f>
        <v>18.974446663002386</v>
      </c>
      <c r="Z38" s="140">
        <f t="shared" ref="Z38" si="123">IF(K38&lt;&gt;"",IF(K37&lt;&gt;"",(K38/K37-1)*100,"-"),"-")</f>
        <v>22.24902602106549</v>
      </c>
      <c r="AA38" s="140">
        <f t="shared" ref="AA38" si="124">IF(L38&lt;&gt;"",IF(L37&lt;&gt;"",(L38/L37-1)*100,"-"),"-")</f>
        <v>20.143455579876491</v>
      </c>
      <c r="AB38" s="140">
        <f t="shared" ref="AB38" si="125">IF(M38&lt;&gt;"",IF(M37&lt;&gt;"",(M38/M37-1)*100,"-"),"-")</f>
        <v>20.271494652664977</v>
      </c>
      <c r="AC38" s="141">
        <f t="shared" ref="AC38" si="126">IF(COUNTIF(Q38:AB38,"-")=0,IF(N38&lt;&gt;"",IF(N37&lt;&gt;"",(N38/N37-1)*100,"-"),"-"),"-")</f>
        <v>13.382192731791442</v>
      </c>
    </row>
    <row r="39" spans="1:29" x14ac:dyDescent="0.2">
      <c r="A39" s="7">
        <v>2006</v>
      </c>
      <c r="B39" s="43">
        <v>5166204.7470000004</v>
      </c>
      <c r="C39" s="43">
        <v>4440868.1919999998</v>
      </c>
      <c r="D39" s="43">
        <v>4905043.3670000006</v>
      </c>
      <c r="E39" s="43">
        <v>4473185.03</v>
      </c>
      <c r="F39" s="43">
        <v>4645944.0599999996</v>
      </c>
      <c r="G39" s="43">
        <v>4437396.2530000005</v>
      </c>
      <c r="H39" s="43">
        <v>4666535.8069999972</v>
      </c>
      <c r="I39" s="43">
        <v>4616938.9940000009</v>
      </c>
      <c r="J39" s="43">
        <v>4648175.3330000006</v>
      </c>
      <c r="K39" s="43">
        <v>4966114.0679999981</v>
      </c>
      <c r="L39" s="43">
        <v>4834423.3819999984</v>
      </c>
      <c r="M39" s="43">
        <v>5483093.5770000014</v>
      </c>
      <c r="N39" s="32">
        <f t="shared" si="80"/>
        <v>57283922.809999987</v>
      </c>
      <c r="P39" s="28">
        <f t="shared" si="82"/>
        <v>2006</v>
      </c>
      <c r="Q39" s="140">
        <f t="shared" ref="Q39:Q51" si="127">IF(B39&lt;&gt;"",IF(B38&lt;&gt;"",(B39/B38-1)*100,"-"),"-")</f>
        <v>19.896026958119982</v>
      </c>
      <c r="R39" s="140">
        <f t="shared" si="81"/>
        <v>21.520934045491046</v>
      </c>
      <c r="S39" s="140">
        <f t="shared" si="81"/>
        <v>23.698706210128464</v>
      </c>
      <c r="T39" s="140">
        <f t="shared" si="81"/>
        <v>16.544936021975332</v>
      </c>
      <c r="U39" s="140">
        <f t="shared" si="81"/>
        <v>12.730824884673609</v>
      </c>
      <c r="V39" s="140">
        <f t="shared" si="81"/>
        <v>11.075164878860889</v>
      </c>
      <c r="W39" s="140">
        <f t="shared" si="81"/>
        <v>1.7772762530837705</v>
      </c>
      <c r="X39" s="140">
        <f t="shared" si="81"/>
        <v>3.8276660532902129</v>
      </c>
      <c r="Y39" s="140">
        <f t="shared" si="81"/>
        <v>5.8551596550790785</v>
      </c>
      <c r="Z39" s="140">
        <f t="shared" si="81"/>
        <v>6.664262659185427</v>
      </c>
      <c r="AA39" s="140">
        <f t="shared" si="81"/>
        <v>13.206631682378877</v>
      </c>
      <c r="AB39" s="140">
        <f t="shared" si="81"/>
        <v>19.29199520697167</v>
      </c>
      <c r="AC39" s="141">
        <f t="shared" ref="AC39:AC53" si="128">IF(COUNTIF(Q39:AB39,"-")=0,IF(N39&lt;&gt;"",IF(N38&lt;&gt;"",(N39/N38-1)*100,"-"),"-"),"-")</f>
        <v>12.700394513261726</v>
      </c>
    </row>
    <row r="40" spans="1:29" x14ac:dyDescent="0.2">
      <c r="A40" s="7">
        <v>2007</v>
      </c>
      <c r="B40" s="43">
        <v>5845365.3520000009</v>
      </c>
      <c r="C40" s="43">
        <v>5074927.0250000022</v>
      </c>
      <c r="D40" s="43">
        <v>5536615.8980000019</v>
      </c>
      <c r="E40" s="43">
        <v>5362229.9930000007</v>
      </c>
      <c r="F40" s="43">
        <v>5596656.4120000005</v>
      </c>
      <c r="G40" s="43">
        <v>5379641.3810000001</v>
      </c>
      <c r="H40" s="43">
        <v>5814958.0010000002</v>
      </c>
      <c r="I40" s="43">
        <v>5611292.3000000007</v>
      </c>
      <c r="J40" s="43">
        <v>5558558.5210000016</v>
      </c>
      <c r="K40" s="43">
        <v>5860758.7369999997</v>
      </c>
      <c r="L40" s="43">
        <v>5672470.4610000011</v>
      </c>
      <c r="M40" s="43">
        <v>6166979.0360000003</v>
      </c>
      <c r="N40" s="32">
        <f t="shared" si="80"/>
        <v>67480453.117000014</v>
      </c>
      <c r="P40" s="28">
        <f t="shared" si="82"/>
        <v>2007</v>
      </c>
      <c r="Q40" s="140">
        <f t="shared" si="127"/>
        <v>13.146219289786899</v>
      </c>
      <c r="R40" s="140">
        <f t="shared" si="81"/>
        <v>14.277812481402341</v>
      </c>
      <c r="S40" s="140">
        <f t="shared" si="81"/>
        <v>12.875982611062643</v>
      </c>
      <c r="T40" s="140">
        <f t="shared" si="81"/>
        <v>19.874987442672378</v>
      </c>
      <c r="U40" s="140">
        <f t="shared" si="81"/>
        <v>20.463275918134947</v>
      </c>
      <c r="V40" s="140">
        <f t="shared" si="81"/>
        <v>21.234189472327913</v>
      </c>
      <c r="W40" s="140">
        <f t="shared" si="81"/>
        <v>24.609737104713147</v>
      </c>
      <c r="X40" s="140">
        <f t="shared" si="81"/>
        <v>21.537068332334997</v>
      </c>
      <c r="Y40" s="140">
        <f t="shared" si="81"/>
        <v>19.585818579963643</v>
      </c>
      <c r="Z40" s="140">
        <f t="shared" si="81"/>
        <v>18.014984286502745</v>
      </c>
      <c r="AA40" s="140">
        <f t="shared" si="81"/>
        <v>17.334995567833424</v>
      </c>
      <c r="AB40" s="140">
        <f t="shared" si="81"/>
        <v>12.472620599960237</v>
      </c>
      <c r="AC40" s="141">
        <f t="shared" si="128"/>
        <v>17.799986116209254</v>
      </c>
    </row>
    <row r="41" spans="1:29" x14ac:dyDescent="0.2">
      <c r="A41" s="7">
        <v>2008</v>
      </c>
      <c r="B41" s="43">
        <v>6472129.0249999994</v>
      </c>
      <c r="C41" s="43">
        <v>5867079.7129999995</v>
      </c>
      <c r="D41" s="43">
        <v>6293970.5530000012</v>
      </c>
      <c r="E41" s="43">
        <v>6223156.7660000017</v>
      </c>
      <c r="F41" s="43">
        <v>6330294.2310000006</v>
      </c>
      <c r="G41" s="43">
        <v>6150730.0040000025</v>
      </c>
      <c r="H41" s="43">
        <v>6596801.2690000003</v>
      </c>
      <c r="I41" s="43">
        <v>6213878.2409999995</v>
      </c>
      <c r="J41" s="43">
        <v>6029410.6049999995</v>
      </c>
      <c r="K41" s="43">
        <v>6303317.4060000014</v>
      </c>
      <c r="L41" s="43">
        <v>6249385.1980000008</v>
      </c>
      <c r="M41" s="43">
        <v>6670724.0309999995</v>
      </c>
      <c r="N41" s="32">
        <f t="shared" si="80"/>
        <v>75400877.042000011</v>
      </c>
      <c r="P41" s="28">
        <f t="shared" si="82"/>
        <v>2008</v>
      </c>
      <c r="Q41" s="140">
        <f t="shared" si="127"/>
        <v>10.72240373795541</v>
      </c>
      <c r="R41" s="140">
        <f t="shared" si="81"/>
        <v>15.60914440932275</v>
      </c>
      <c r="S41" s="140">
        <f t="shared" si="81"/>
        <v>13.679017453126541</v>
      </c>
      <c r="T41" s="140">
        <f t="shared" si="81"/>
        <v>16.055386921558345</v>
      </c>
      <c r="U41" s="140">
        <f t="shared" si="81"/>
        <v>13.10850202322551</v>
      </c>
      <c r="V41" s="140">
        <f t="shared" si="81"/>
        <v>14.33345772309953</v>
      </c>
      <c r="W41" s="140">
        <f t="shared" si="81"/>
        <v>13.445381168110693</v>
      </c>
      <c r="X41" s="140">
        <f t="shared" si="81"/>
        <v>10.738808616332429</v>
      </c>
      <c r="Y41" s="140">
        <f t="shared" si="81"/>
        <v>8.4707587807367304</v>
      </c>
      <c r="Z41" s="140">
        <f t="shared" si="81"/>
        <v>7.5512180053761702</v>
      </c>
      <c r="AA41" s="140">
        <f t="shared" si="81"/>
        <v>10.170431753968012</v>
      </c>
      <c r="AB41" s="140">
        <f t="shared" si="81"/>
        <v>8.1684239894341601</v>
      </c>
      <c r="AC41" s="141">
        <f t="shared" si="128"/>
        <v>11.737360315686217</v>
      </c>
    </row>
    <row r="42" spans="1:29" x14ac:dyDescent="0.2">
      <c r="A42" s="7">
        <v>2009</v>
      </c>
      <c r="B42" s="43">
        <v>7056104.3189999992</v>
      </c>
      <c r="C42" s="43">
        <v>6323174.606999998</v>
      </c>
      <c r="D42" s="43">
        <v>7036173.5350000011</v>
      </c>
      <c r="E42" s="43">
        <v>6667170.0269999998</v>
      </c>
      <c r="F42" s="43">
        <v>7053744.5759999994</v>
      </c>
      <c r="G42" s="43">
        <v>6910608.7700000014</v>
      </c>
      <c r="H42" s="43">
        <v>7549430.0600000015</v>
      </c>
      <c r="I42" s="43">
        <v>7385421.2709999997</v>
      </c>
      <c r="J42" s="43">
        <v>7254282.8650000002</v>
      </c>
      <c r="K42" s="43">
        <v>7517882.4730000002</v>
      </c>
      <c r="L42" s="43">
        <v>7428753.3560000015</v>
      </c>
      <c r="M42" s="43">
        <v>8173222.0700000022</v>
      </c>
      <c r="N42" s="32">
        <f t="shared" si="80"/>
        <v>86355967.92900002</v>
      </c>
      <c r="P42" s="28">
        <f t="shared" si="82"/>
        <v>2009</v>
      </c>
      <c r="Q42" s="140">
        <f t="shared" si="127"/>
        <v>9.0229241682955994</v>
      </c>
      <c r="R42" s="140">
        <f t="shared" si="81"/>
        <v>7.7737974650217367</v>
      </c>
      <c r="S42" s="140">
        <f t="shared" si="81"/>
        <v>11.792285581098415</v>
      </c>
      <c r="T42" s="140">
        <f t="shared" si="81"/>
        <v>7.1348557925753786</v>
      </c>
      <c r="U42" s="140">
        <f t="shared" si="81"/>
        <v>11.428384188798034</v>
      </c>
      <c r="V42" s="140">
        <f t="shared" si="81"/>
        <v>12.354285840962408</v>
      </c>
      <c r="W42" s="140">
        <f t="shared" si="81"/>
        <v>14.440768368703782</v>
      </c>
      <c r="X42" s="140">
        <f t="shared" si="81"/>
        <v>18.853652816529333</v>
      </c>
      <c r="Y42" s="140">
        <f t="shared" si="81"/>
        <v>20.314958463506414</v>
      </c>
      <c r="Z42" s="140">
        <f t="shared" si="81"/>
        <v>19.268664240894463</v>
      </c>
      <c r="AA42" s="140">
        <f t="shared" si="81"/>
        <v>18.871746910039011</v>
      </c>
      <c r="AB42" s="140">
        <f t="shared" si="81"/>
        <v>22.523762518395852</v>
      </c>
      <c r="AC42" s="141">
        <f t="shared" si="128"/>
        <v>14.529129257870267</v>
      </c>
    </row>
    <row r="43" spans="1:29" x14ac:dyDescent="0.2">
      <c r="A43" s="7">
        <v>2010</v>
      </c>
      <c r="B43" s="43">
        <v>8634190.5650000013</v>
      </c>
      <c r="C43" s="43">
        <v>7594120.9190000016</v>
      </c>
      <c r="D43" s="43">
        <v>8253713.4380000001</v>
      </c>
      <c r="E43" s="43">
        <v>7949992.6289999997</v>
      </c>
      <c r="F43" s="43">
        <v>8260110.7129999995</v>
      </c>
      <c r="G43" s="43">
        <v>8180412.7780000009</v>
      </c>
      <c r="H43" s="43">
        <v>9091109.1420000009</v>
      </c>
      <c r="I43" s="43">
        <v>8809757.7020000014</v>
      </c>
      <c r="J43" s="43">
        <v>8514986.7149999999</v>
      </c>
      <c r="K43" s="43">
        <v>8968795.8790000007</v>
      </c>
      <c r="L43" s="43">
        <v>8979441.652999999</v>
      </c>
      <c r="M43" s="43">
        <v>9539909.3940000031</v>
      </c>
      <c r="N43" s="32">
        <f t="shared" si="80"/>
        <v>102776541.527</v>
      </c>
      <c r="P43" s="28">
        <f t="shared" si="82"/>
        <v>2010</v>
      </c>
      <c r="Q43" s="140">
        <f t="shared" si="127"/>
        <v>22.364837233920753</v>
      </c>
      <c r="R43" s="140">
        <f t="shared" si="81"/>
        <v>20.099813637804932</v>
      </c>
      <c r="S43" s="140">
        <f t="shared" si="81"/>
        <v>17.304006175282581</v>
      </c>
      <c r="T43" s="140">
        <f t="shared" si="81"/>
        <v>19.240886265161382</v>
      </c>
      <c r="U43" s="140">
        <f t="shared" si="81"/>
        <v>17.102492498872145</v>
      </c>
      <c r="V43" s="140">
        <f t="shared" si="81"/>
        <v>18.374705474753704</v>
      </c>
      <c r="W43" s="140">
        <f t="shared" si="81"/>
        <v>20.421132055629631</v>
      </c>
      <c r="X43" s="140">
        <f t="shared" si="81"/>
        <v>19.285784503490412</v>
      </c>
      <c r="Y43" s="140">
        <f t="shared" si="81"/>
        <v>17.378752296557987</v>
      </c>
      <c r="Z43" s="140">
        <f t="shared" si="81"/>
        <v>19.299495718519989</v>
      </c>
      <c r="AA43" s="140">
        <f t="shared" si="81"/>
        <v>20.874138939443299</v>
      </c>
      <c r="AB43" s="140">
        <f t="shared" si="81"/>
        <v>16.721524415890499</v>
      </c>
      <c r="AC43" s="141">
        <f t="shared" si="128"/>
        <v>19.014984131149571</v>
      </c>
    </row>
    <row r="44" spans="1:29" x14ac:dyDescent="0.2">
      <c r="A44" s="7">
        <v>2011</v>
      </c>
      <c r="B44" s="43">
        <v>9807026.6549999993</v>
      </c>
      <c r="C44" s="43">
        <v>8589985.7739999983</v>
      </c>
      <c r="D44" s="43">
        <v>9512616.7760000005</v>
      </c>
      <c r="E44" s="43">
        <v>9107134.0370000042</v>
      </c>
      <c r="F44" s="43">
        <v>9440881.1550000012</v>
      </c>
      <c r="G44" s="43">
        <v>9125384.9780000001</v>
      </c>
      <c r="H44" s="43">
        <v>10176924.904000001</v>
      </c>
      <c r="I44" s="43">
        <v>9982943.9400000013</v>
      </c>
      <c r="J44" s="43">
        <v>9788617.9679999985</v>
      </c>
      <c r="K44" s="43">
        <v>10113390.271</v>
      </c>
      <c r="L44" s="43">
        <v>9906689.4250000007</v>
      </c>
      <c r="M44" s="43">
        <v>10600782.833000002</v>
      </c>
      <c r="N44" s="32">
        <f t="shared" si="80"/>
        <v>116152378.71599999</v>
      </c>
      <c r="P44" s="28">
        <f t="shared" si="82"/>
        <v>2011</v>
      </c>
      <c r="Q44" s="140">
        <f t="shared" si="127"/>
        <v>13.583625253237596</v>
      </c>
      <c r="R44" s="140">
        <f t="shared" si="81"/>
        <v>13.113629156317575</v>
      </c>
      <c r="S44" s="140">
        <f t="shared" si="81"/>
        <v>15.252569009774742</v>
      </c>
      <c r="T44" s="140">
        <f t="shared" si="81"/>
        <v>14.555251331667684</v>
      </c>
      <c r="U44" s="140">
        <f t="shared" si="81"/>
        <v>14.294850069523534</v>
      </c>
      <c r="V44" s="140">
        <f t="shared" si="81"/>
        <v>11.551644466418143</v>
      </c>
      <c r="W44" s="140">
        <f t="shared" si="81"/>
        <v>11.94371055324417</v>
      </c>
      <c r="X44" s="140">
        <f t="shared" si="81"/>
        <v>13.316895625105118</v>
      </c>
      <c r="Y44" s="140">
        <f t="shared" si="81"/>
        <v>14.957524839778902</v>
      </c>
      <c r="Z44" s="140">
        <f t="shared" si="81"/>
        <v>12.761962781202453</v>
      </c>
      <c r="AA44" s="140">
        <f t="shared" si="81"/>
        <v>10.326341078124956</v>
      </c>
      <c r="AB44" s="140">
        <f t="shared" si="81"/>
        <v>11.120372271745271</v>
      </c>
      <c r="AC44" s="141">
        <f t="shared" si="128"/>
        <v>13.014484619027655</v>
      </c>
    </row>
    <row r="45" spans="1:29" x14ac:dyDescent="0.2">
      <c r="A45" s="7">
        <v>2012</v>
      </c>
      <c r="B45" s="43">
        <v>11014835.394999998</v>
      </c>
      <c r="C45" s="43">
        <v>9878979.870000001</v>
      </c>
      <c r="D45" s="43">
        <v>10182609.738</v>
      </c>
      <c r="E45" s="43">
        <v>9766554.2859999985</v>
      </c>
      <c r="F45" s="43">
        <v>9909396.8679999989</v>
      </c>
      <c r="G45" s="43">
        <v>9514294.5459999982</v>
      </c>
      <c r="H45" s="43">
        <v>10427718.014</v>
      </c>
      <c r="I45" s="43">
        <v>10044789.105</v>
      </c>
      <c r="J45" s="43">
        <v>9581180.9390000012</v>
      </c>
      <c r="K45" s="43">
        <v>9899878.0370000005</v>
      </c>
      <c r="L45" s="43">
        <v>9341118.3850000016</v>
      </c>
      <c r="M45" s="43">
        <v>9822489.1660000011</v>
      </c>
      <c r="N45" s="32">
        <f t="shared" si="80"/>
        <v>119383844.34900001</v>
      </c>
      <c r="P45" s="28">
        <f t="shared" si="82"/>
        <v>2012</v>
      </c>
      <c r="Q45" s="140">
        <f t="shared" si="127"/>
        <v>12.315748518784853</v>
      </c>
      <c r="R45" s="140">
        <f t="shared" si="81"/>
        <v>15.005776841930341</v>
      </c>
      <c r="S45" s="140">
        <f t="shared" si="81"/>
        <v>7.0432035451104102</v>
      </c>
      <c r="T45" s="140">
        <f t="shared" si="81"/>
        <v>7.2406999427145236</v>
      </c>
      <c r="U45" s="140">
        <f t="shared" si="81"/>
        <v>4.9626269551318991</v>
      </c>
      <c r="V45" s="140">
        <f t="shared" si="81"/>
        <v>4.2618428585490253</v>
      </c>
      <c r="W45" s="140">
        <f t="shared" si="81"/>
        <v>2.4643309483538101</v>
      </c>
      <c r="X45" s="140">
        <f t="shared" si="81"/>
        <v>0.61950828705144012</v>
      </c>
      <c r="Y45" s="140">
        <f t="shared" si="81"/>
        <v>-2.1191656439972451</v>
      </c>
      <c r="Z45" s="140">
        <f t="shared" si="81"/>
        <v>-2.111183572261055</v>
      </c>
      <c r="AA45" s="140">
        <f t="shared" si="81"/>
        <v>-5.7089812321435396</v>
      </c>
      <c r="AB45" s="140">
        <f t="shared" si="81"/>
        <v>-7.341850873288247</v>
      </c>
      <c r="AC45" s="141">
        <f t="shared" si="128"/>
        <v>2.7820916529838424</v>
      </c>
    </row>
    <row r="46" spans="1:29" x14ac:dyDescent="0.2">
      <c r="A46" s="7">
        <v>2013</v>
      </c>
      <c r="B46" s="43">
        <v>10286727.629999999</v>
      </c>
      <c r="C46" s="43">
        <v>8800477.7139999997</v>
      </c>
      <c r="D46" s="43">
        <v>9577087.1830000021</v>
      </c>
      <c r="E46" s="43">
        <v>9378615.4550000001</v>
      </c>
      <c r="F46" s="43">
        <v>9513861.8149999995</v>
      </c>
      <c r="G46" s="43">
        <v>9251272.6140000001</v>
      </c>
      <c r="H46" s="43">
        <v>10409790.381999997</v>
      </c>
      <c r="I46" s="43">
        <v>9818262.7699999996</v>
      </c>
      <c r="J46" s="43">
        <v>9305723.4030000009</v>
      </c>
      <c r="K46" s="43">
        <v>9755338.3530000001</v>
      </c>
      <c r="L46" s="43">
        <v>9397827.3960000016</v>
      </c>
      <c r="M46" s="43">
        <v>10435809.823000001</v>
      </c>
      <c r="N46" s="32">
        <f t="shared" si="80"/>
        <v>115930794.53799999</v>
      </c>
      <c r="P46" s="28">
        <f t="shared" si="82"/>
        <v>2013</v>
      </c>
      <c r="Q46" s="140">
        <f t="shared" si="127"/>
        <v>-6.6102464439051989</v>
      </c>
      <c r="R46" s="140">
        <f t="shared" si="81"/>
        <v>-10.917140941598069</v>
      </c>
      <c r="S46" s="140">
        <f t="shared" si="81"/>
        <v>-5.946634218340674</v>
      </c>
      <c r="T46" s="140">
        <f t="shared" si="81"/>
        <v>-3.9721156473383368</v>
      </c>
      <c r="U46" s="140">
        <f t="shared" si="81"/>
        <v>-3.9915149051834242</v>
      </c>
      <c r="V46" s="140">
        <f t="shared" si="81"/>
        <v>-2.7644922146180306</v>
      </c>
      <c r="W46" s="140">
        <f t="shared" si="81"/>
        <v>-0.17192286918320532</v>
      </c>
      <c r="X46" s="140">
        <f t="shared" si="81"/>
        <v>-2.2551626782014056</v>
      </c>
      <c r="Y46" s="140">
        <f t="shared" si="81"/>
        <v>-2.8749852210676496</v>
      </c>
      <c r="Z46" s="140">
        <f t="shared" si="81"/>
        <v>-1.4600147947257058</v>
      </c>
      <c r="AA46" s="140">
        <f t="shared" si="81"/>
        <v>0.60709016482505263</v>
      </c>
      <c r="AB46" s="140">
        <f t="shared" si="81"/>
        <v>6.2440451359618176</v>
      </c>
      <c r="AC46" s="141">
        <f t="shared" si="128"/>
        <v>-2.8923928776372509</v>
      </c>
    </row>
    <row r="47" spans="1:29" x14ac:dyDescent="0.2">
      <c r="A47" s="7">
        <v>2014</v>
      </c>
      <c r="B47" s="43">
        <v>10901165.756999999</v>
      </c>
      <c r="C47" s="43">
        <v>8758273.6410000008</v>
      </c>
      <c r="D47" s="43">
        <v>9522373.6499999985</v>
      </c>
      <c r="E47" s="43">
        <v>9235100.2420000006</v>
      </c>
      <c r="F47" s="43">
        <v>9353282.8599999994</v>
      </c>
      <c r="G47" s="43">
        <v>9109208.5779999997</v>
      </c>
      <c r="H47" s="43">
        <v>10102829.614999998</v>
      </c>
      <c r="I47" s="43">
        <v>9751336.1370000001</v>
      </c>
      <c r="J47" s="43">
        <v>9455507.5140000004</v>
      </c>
      <c r="K47" s="43">
        <v>10031240.663999999</v>
      </c>
      <c r="L47" s="43">
        <v>9797530.7149999999</v>
      </c>
      <c r="M47" s="43">
        <v>10966783.043</v>
      </c>
      <c r="N47" s="32">
        <f t="shared" ref="N47:N50" si="129">SUM(B47:M47)</f>
        <v>116984632.41599999</v>
      </c>
      <c r="P47" s="28">
        <f t="shared" si="82"/>
        <v>2014</v>
      </c>
      <c r="Q47" s="140">
        <f t="shared" si="127"/>
        <v>5.9731155436454353</v>
      </c>
      <c r="R47" s="140">
        <f t="shared" si="81"/>
        <v>-0.47956570508507212</v>
      </c>
      <c r="S47" s="140">
        <f t="shared" si="81"/>
        <v>-0.57129617758021611</v>
      </c>
      <c r="T47" s="140">
        <f t="shared" si="81"/>
        <v>-1.5302388043161308</v>
      </c>
      <c r="U47" s="140">
        <f t="shared" si="81"/>
        <v>-1.687841994371031</v>
      </c>
      <c r="V47" s="140">
        <f t="shared" si="81"/>
        <v>-1.5356161463128237</v>
      </c>
      <c r="W47" s="140">
        <f t="shared" si="81"/>
        <v>-2.9487699150097968</v>
      </c>
      <c r="X47" s="140">
        <f t="shared" si="81"/>
        <v>-0.68165453062120074</v>
      </c>
      <c r="Y47" s="140">
        <f t="shared" si="81"/>
        <v>1.6095912645728516</v>
      </c>
      <c r="Z47" s="140">
        <f t="shared" si="81"/>
        <v>2.8282187763907896</v>
      </c>
      <c r="AA47" s="140">
        <f t="shared" si="81"/>
        <v>4.253145989573337</v>
      </c>
      <c r="AB47" s="140">
        <f t="shared" si="81"/>
        <v>5.0879924893778794</v>
      </c>
      <c r="AC47" s="141">
        <f t="shared" si="128"/>
        <v>0.90902325150077345</v>
      </c>
    </row>
    <row r="48" spans="1:29" x14ac:dyDescent="0.2">
      <c r="A48" s="7">
        <v>2015</v>
      </c>
      <c r="B48" s="43">
        <v>11333607.925000001</v>
      </c>
      <c r="C48" s="43">
        <v>9172623.1410000008</v>
      </c>
      <c r="D48" s="43">
        <v>9846970.2589999996</v>
      </c>
      <c r="E48" s="43">
        <v>9360633.4819999989</v>
      </c>
      <c r="F48" s="43">
        <v>9523625.2109999992</v>
      </c>
      <c r="G48" s="43">
        <v>9389067.9849999994</v>
      </c>
      <c r="H48" s="43">
        <v>10741143.328</v>
      </c>
      <c r="I48" s="43">
        <v>9794751.9930000007</v>
      </c>
      <c r="J48" s="43">
        <v>9310181.8570000026</v>
      </c>
      <c r="K48" s="43">
        <v>9675099.3840000015</v>
      </c>
      <c r="L48" s="43">
        <v>9447369.0850000009</v>
      </c>
      <c r="M48" s="43">
        <v>10603747.294</v>
      </c>
      <c r="N48" s="32">
        <f t="shared" si="129"/>
        <v>118198820.94400001</v>
      </c>
      <c r="P48" s="28">
        <f t="shared" si="82"/>
        <v>2015</v>
      </c>
      <c r="Q48" s="140">
        <f t="shared" si="127"/>
        <v>3.9669350750153987</v>
      </c>
      <c r="R48" s="140">
        <f t="shared" si="81"/>
        <v>4.7309494654324435</v>
      </c>
      <c r="S48" s="140">
        <f t="shared" si="81"/>
        <v>3.40877832492954</v>
      </c>
      <c r="T48" s="140">
        <f t="shared" si="81"/>
        <v>1.3593056567928752</v>
      </c>
      <c r="U48" s="140">
        <f t="shared" si="81"/>
        <v>1.8212038869099167</v>
      </c>
      <c r="V48" s="140">
        <f t="shared" si="81"/>
        <v>3.0722691724931916</v>
      </c>
      <c r="W48" s="140">
        <f t="shared" si="81"/>
        <v>6.3181676552505284</v>
      </c>
      <c r="X48" s="140">
        <f t="shared" si="81"/>
        <v>0.44522981661216932</v>
      </c>
      <c r="Y48" s="140">
        <f t="shared" si="81"/>
        <v>-1.536941901688782</v>
      </c>
      <c r="Z48" s="140">
        <f t="shared" si="81"/>
        <v>-3.5503213603289674</v>
      </c>
      <c r="AA48" s="140">
        <f t="shared" si="81"/>
        <v>-3.5739783848179441</v>
      </c>
      <c r="AB48" s="140">
        <f t="shared" si="81"/>
        <v>-3.3103212453147068</v>
      </c>
      <c r="AC48" s="141">
        <f t="shared" si="128"/>
        <v>1.0379042981323749</v>
      </c>
    </row>
    <row r="49" spans="1:32" x14ac:dyDescent="0.2">
      <c r="A49" s="7">
        <v>2016</v>
      </c>
      <c r="B49" s="43">
        <v>11090404.647</v>
      </c>
      <c r="C49" s="43">
        <v>9098915.6260000002</v>
      </c>
      <c r="D49" s="43">
        <v>9117805.0729999989</v>
      </c>
      <c r="E49" s="43">
        <v>8398580.6800000016</v>
      </c>
      <c r="F49" s="43">
        <v>8752103.3489999995</v>
      </c>
      <c r="G49" s="43">
        <v>8757610.7620000001</v>
      </c>
      <c r="H49" s="43">
        <v>9872691.3359999992</v>
      </c>
      <c r="I49" s="43">
        <v>9181689.4979999997</v>
      </c>
      <c r="J49" s="43">
        <v>8798110.7799999993</v>
      </c>
      <c r="K49" s="43">
        <v>9137980.3920000009</v>
      </c>
      <c r="L49" s="43">
        <v>8922356.175999999</v>
      </c>
      <c r="M49" s="43">
        <v>10118760.821</v>
      </c>
      <c r="N49" s="32">
        <f t="shared" si="129"/>
        <v>111247009.14</v>
      </c>
      <c r="P49" s="28">
        <f t="shared" si="82"/>
        <v>2016</v>
      </c>
      <c r="Q49" s="140">
        <f t="shared" si="127"/>
        <v>-2.1458592851402281</v>
      </c>
      <c r="R49" s="140">
        <f t="shared" ref="R49" si="130">IF(C49&lt;&gt;"",IF(C48&lt;&gt;"",(C49/C48-1)*100,"-"),"-")</f>
        <v>-0.80355983089004379</v>
      </c>
      <c r="S49" s="140">
        <f t="shared" si="81"/>
        <v>-7.4049699229420725</v>
      </c>
      <c r="T49" s="140">
        <f t="shared" si="81"/>
        <v>-10.277646313681377</v>
      </c>
      <c r="U49" s="140">
        <f t="shared" si="81"/>
        <v>-8.1011363310357414</v>
      </c>
      <c r="V49" s="140">
        <f t="shared" si="81"/>
        <v>-6.725451599762799</v>
      </c>
      <c r="W49" s="140">
        <f t="shared" si="81"/>
        <v>-8.0852844569732305</v>
      </c>
      <c r="X49" s="140">
        <f t="shared" si="81"/>
        <v>-6.259091556765684</v>
      </c>
      <c r="Y49" s="140">
        <f t="shared" si="81"/>
        <v>-5.5001189543359423</v>
      </c>
      <c r="Z49" s="140">
        <f t="shared" si="81"/>
        <v>-5.551560461365912</v>
      </c>
      <c r="AA49" s="140">
        <f t="shared" si="81"/>
        <v>-5.5572393147377719</v>
      </c>
      <c r="AB49" s="140">
        <f t="shared" ref="AB49" si="131">IF(M49&lt;&gt;"",IF(M48&lt;&gt;"",(M49/M48-1)*100,"-"),"-")</f>
        <v>-4.5737271886366333</v>
      </c>
      <c r="AC49" s="141">
        <f t="shared" si="128"/>
        <v>-5.8814561333853099</v>
      </c>
    </row>
    <row r="50" spans="1:32" x14ac:dyDescent="0.2">
      <c r="A50" s="7">
        <v>2017</v>
      </c>
      <c r="B50" s="43">
        <v>10741675.453999998</v>
      </c>
      <c r="C50" s="43">
        <v>8538734.8939999994</v>
      </c>
      <c r="D50" s="43">
        <v>9439442.8650000002</v>
      </c>
      <c r="E50" s="43">
        <v>8530806.1699999999</v>
      </c>
      <c r="F50" s="43">
        <v>9006989.9230000004</v>
      </c>
      <c r="G50" s="43">
        <v>8668195.5130000021</v>
      </c>
      <c r="H50" s="43">
        <v>10309685.020999998</v>
      </c>
      <c r="I50" s="43">
        <v>9501639.3580000009</v>
      </c>
      <c r="J50" s="43">
        <v>9037679.563000001</v>
      </c>
      <c r="K50" s="43">
        <v>9361519.5779999997</v>
      </c>
      <c r="L50" s="43">
        <v>9214738.3849999998</v>
      </c>
      <c r="M50" s="43">
        <v>10444972.752</v>
      </c>
      <c r="N50" s="32">
        <f t="shared" si="129"/>
        <v>112796079.47600001</v>
      </c>
      <c r="P50" s="28">
        <f t="shared" si="82"/>
        <v>2017</v>
      </c>
      <c r="Q50" s="140">
        <f t="shared" si="127"/>
        <v>-3.1444226256824193</v>
      </c>
      <c r="R50" s="140">
        <f t="shared" ref="R50" si="132">IF(C50&lt;&gt;"",IF(C49&lt;&gt;"",(C50/C49-1)*100,"-"),"-")</f>
        <v>-6.1565658483445418</v>
      </c>
      <c r="S50" s="140">
        <f t="shared" ref="S50" si="133">IF(D50&lt;&gt;"",IF(D49&lt;&gt;"",(D50/D49-1)*100,"-"),"-")</f>
        <v>3.5275791643369026</v>
      </c>
      <c r="T50" s="140">
        <f t="shared" ref="T50" si="134">IF(E50&lt;&gt;"",IF(E49&lt;&gt;"",(E50/E49-1)*100,"-"),"-")</f>
        <v>1.5743789937610941</v>
      </c>
      <c r="U50" s="140">
        <f t="shared" ref="U50" si="135">IF(F50&lt;&gt;"",IF(F49&lt;&gt;"",(F50/F49-1)*100,"-"),"-")</f>
        <v>2.9122893530401983</v>
      </c>
      <c r="V50" s="140">
        <f t="shared" ref="V50" si="136">IF(G50&lt;&gt;"",IF(G49&lt;&gt;"",(G50/G49-1)*100,"-"),"-")</f>
        <v>-1.0210004923714822</v>
      </c>
      <c r="W50" s="140">
        <f t="shared" ref="W50" si="137">IF(H50&lt;&gt;"",IF(H49&lt;&gt;"",(H50/H49-1)*100,"-"),"-")</f>
        <v>4.4262873225513921</v>
      </c>
      <c r="X50" s="140">
        <f t="shared" ref="X50" si="138">IF(I50&lt;&gt;"",IF(I49&lt;&gt;"",(I50/I49-1)*100,"-"),"-")</f>
        <v>3.4846512732726875</v>
      </c>
      <c r="Y50" s="142">
        <f t="shared" ref="Y50" si="139">IF(J50&lt;&gt;"",IF(J49&lt;&gt;"",(J50/J49-1)*100,"-"),"-")</f>
        <v>2.7229571096625937</v>
      </c>
      <c r="Z50" s="142">
        <f t="shared" ref="Z50" si="140">IF(K50&lt;&gt;"",IF(K49&lt;&gt;"",(K50/K49-1)*100,"-"),"-")</f>
        <v>2.4462646713019787</v>
      </c>
      <c r="AA50" s="142">
        <f t="shared" ref="AA50" si="141">IF(L50&lt;&gt;"",IF(L49&lt;&gt;"",(L50/L49-1)*100,"-"),"-")</f>
        <v>3.2769618611109941</v>
      </c>
      <c r="AB50" s="142">
        <f t="shared" ref="AB50" si="142">IF(M50&lt;&gt;"",IF(M49&lt;&gt;"",(M50/M49-1)*100,"-"),"-")</f>
        <v>3.2238328069084776</v>
      </c>
      <c r="AC50" s="141">
        <f t="shared" si="128"/>
        <v>1.3924602090205962</v>
      </c>
    </row>
    <row r="51" spans="1:32" x14ac:dyDescent="0.2">
      <c r="A51" s="7">
        <v>2018</v>
      </c>
      <c r="B51" s="43">
        <v>10986216.527999997</v>
      </c>
      <c r="C51" s="43">
        <v>8882346.5319999997</v>
      </c>
      <c r="D51" s="43">
        <v>9484442.3990000002</v>
      </c>
      <c r="E51" s="43">
        <v>9023195.1260000002</v>
      </c>
      <c r="F51" s="43">
        <v>9463148.2730000019</v>
      </c>
      <c r="G51" s="43">
        <v>9360482.3550000023</v>
      </c>
      <c r="H51" s="43">
        <v>11066597.642999999</v>
      </c>
      <c r="I51" s="43">
        <v>9946006.6769999992</v>
      </c>
      <c r="J51" s="43">
        <v>9527529.4550000001</v>
      </c>
      <c r="K51" s="43">
        <v>9882908.3469999991</v>
      </c>
      <c r="L51" s="43">
        <v>9589347.909</v>
      </c>
      <c r="M51" s="43">
        <v>10728122.002</v>
      </c>
      <c r="N51" s="32">
        <f t="shared" ref="N51:N53" si="143">SUM(B51:M51)</f>
        <v>117940343.24600001</v>
      </c>
      <c r="P51" s="28">
        <f t="shared" si="82"/>
        <v>2018</v>
      </c>
      <c r="Q51" s="140">
        <f t="shared" si="127"/>
        <v>2.2765636054377092</v>
      </c>
      <c r="R51" s="140">
        <f t="shared" ref="R51" si="144">IF(C51&lt;&gt;"",IF(C50&lt;&gt;"",(C51/C50-1)*100,"-"),"-")</f>
        <v>4.0241516133900479</v>
      </c>
      <c r="S51" s="140">
        <f t="shared" ref="S51" si="145">IF(D51&lt;&gt;"",IF(D50&lt;&gt;"",(D51/D50-1)*100,"-"),"-")</f>
        <v>0.4767181140197474</v>
      </c>
      <c r="T51" s="140">
        <f t="shared" ref="T51" si="146">IF(E51&lt;&gt;"",IF(E50&lt;&gt;"",(E51/E50-1)*100,"-"),"-")</f>
        <v>5.7718924353429513</v>
      </c>
      <c r="U51" s="140">
        <f t="shared" ref="U51" si="147">IF(F51&lt;&gt;"",IF(F50&lt;&gt;"",(F51/F50-1)*100,"-"),"-")</f>
        <v>5.0644927317523569</v>
      </c>
      <c r="V51" s="140">
        <f t="shared" ref="V51" si="148">IF(G51&lt;&gt;"",IF(G50&lt;&gt;"",(G51/G50-1)*100,"-"),"-")</f>
        <v>7.9865162358388586</v>
      </c>
      <c r="W51" s="140">
        <f t="shared" ref="W51" si="149">IF(H51&lt;&gt;"",IF(H50&lt;&gt;"",(H51/H50-1)*100,"-"),"-")</f>
        <v>7.3417628226102982</v>
      </c>
      <c r="X51" s="140">
        <f t="shared" ref="X51" si="150">IF(I51&lt;&gt;"",IF(I50&lt;&gt;"",(I51/I50-1)*100,"-"),"-")</f>
        <v>4.6767436887178659</v>
      </c>
      <c r="Y51" s="142">
        <f t="shared" ref="Y51" si="151">IF(J51&lt;&gt;"",IF(J50&lt;&gt;"",(J51/J50-1)*100,"-"),"-")</f>
        <v>5.4200847527879903</v>
      </c>
      <c r="Z51" s="142">
        <f t="shared" ref="Z51:Z53" si="152">IF(K51&lt;&gt;"",IF(K50&lt;&gt;"",(K51/K50-1)*100,"-"),"-")</f>
        <v>5.5694886354271667</v>
      </c>
      <c r="AA51" s="142">
        <f t="shared" ref="AA51:AB53" si="153">IF(L51&lt;&gt;"",IF(L50&lt;&gt;"",(L51/L50-1)*100,"-"),"-")</f>
        <v>4.0653300001419534</v>
      </c>
      <c r="AB51" s="142">
        <f t="shared" ref="AB51" si="154">IF(M51&lt;&gt;"",IF(M50&lt;&gt;"",(M51/M50-1)*100,"-"),"-")</f>
        <v>2.7108663346755213</v>
      </c>
      <c r="AC51" s="141">
        <f t="shared" si="128"/>
        <v>4.5606760393605228</v>
      </c>
      <c r="AD51" s="36"/>
      <c r="AE51" s="36"/>
      <c r="AF51" s="36"/>
    </row>
    <row r="52" spans="1:32" x14ac:dyDescent="0.2">
      <c r="A52" s="7">
        <v>2019</v>
      </c>
      <c r="B52" s="43">
        <v>11438936.907</v>
      </c>
      <c r="C52" s="43">
        <v>9230290.5639999993</v>
      </c>
      <c r="D52" s="43">
        <v>9697764.6230000015</v>
      </c>
      <c r="E52" s="43">
        <v>8936187.7529999986</v>
      </c>
      <c r="F52" s="43">
        <v>8599218.6419999991</v>
      </c>
      <c r="G52" s="43">
        <v>8513020.2780000009</v>
      </c>
      <c r="H52" s="43">
        <v>10497414.536</v>
      </c>
      <c r="I52" s="43">
        <v>9615595.2419999987</v>
      </c>
      <c r="J52" s="43">
        <v>9577495.6429999974</v>
      </c>
      <c r="K52" s="43">
        <v>9954645.790000001</v>
      </c>
      <c r="L52" s="43">
        <v>9873514.1899999995</v>
      </c>
      <c r="M52" s="43">
        <v>10931385.163999999</v>
      </c>
      <c r="N52" s="32">
        <f t="shared" si="143"/>
        <v>116865469.332</v>
      </c>
      <c r="P52" s="28">
        <f t="shared" si="82"/>
        <v>2019</v>
      </c>
      <c r="Q52" s="140">
        <f t="shared" ref="Q52:R53" si="155">IF(B52&lt;&gt;"",IF(B51&lt;&gt;"",(B52/B51-1)*100,"-"),"-")</f>
        <v>4.1208033525115484</v>
      </c>
      <c r="R52" s="140">
        <f t="shared" ref="R52" si="156">IF(C52&lt;&gt;"",IF(C51&lt;&gt;"",(C52/C51-1)*100,"-"),"-")</f>
        <v>3.9172535179355927</v>
      </c>
      <c r="S52" s="140">
        <f t="shared" ref="S52:S53" si="157">IF(D52&lt;&gt;"",IF(D51&lt;&gt;"",(D52/D51-1)*100,"-"),"-")</f>
        <v>2.2491804475768928</v>
      </c>
      <c r="T52" s="140">
        <f t="shared" ref="T52:T53" si="158">IF(E52&lt;&gt;"",IF(E51&lt;&gt;"",(E52/E51-1)*100,"-"),"-")</f>
        <v>-0.96426345418700876</v>
      </c>
      <c r="U52" s="140">
        <f t="shared" ref="U52:U53" si="159">IF(F52&lt;&gt;"",IF(F51&lt;&gt;"",(F52/F51-1)*100,"-"),"-")</f>
        <v>-9.1294102773909138</v>
      </c>
      <c r="V52" s="140">
        <f t="shared" ref="V52:V53" si="160">IF(G52&lt;&gt;"",IF(G51&lt;&gt;"",(G52/G51-1)*100,"-"),"-")</f>
        <v>-9.0536154533459534</v>
      </c>
      <c r="W52" s="140">
        <f t="shared" ref="W52:W53" si="161">IF(H52&lt;&gt;"",IF(H51&lt;&gt;"",(H52/H51-1)*100,"-"),"-")</f>
        <v>-5.1432529252568138</v>
      </c>
      <c r="X52" s="140">
        <f t="shared" ref="X52:X53" si="162">IF(I52&lt;&gt;"",IF(I51&lt;&gt;"",(I52/I51-1)*100,"-"),"-")</f>
        <v>-3.3220512083917297</v>
      </c>
      <c r="Y52" s="140">
        <f>IF(J52&lt;&gt;"",IF(J51&lt;&gt;"",(J52/J51-1)*100,"-"),"-")</f>
        <v>0.52444013147370239</v>
      </c>
      <c r="Z52" s="140">
        <f t="shared" si="152"/>
        <v>0.72587380638593491</v>
      </c>
      <c r="AA52" s="140">
        <f t="shared" si="153"/>
        <v>2.9633535428754021</v>
      </c>
      <c r="AB52" s="140">
        <f t="shared" si="153"/>
        <v>1.8946760855451217</v>
      </c>
      <c r="AC52" s="141">
        <f t="shared" si="128"/>
        <v>-0.91137085446498789</v>
      </c>
    </row>
    <row r="53" spans="1:32" x14ac:dyDescent="0.2">
      <c r="A53" s="7">
        <v>2020</v>
      </c>
      <c r="B53" s="43">
        <v>11481764.872000001</v>
      </c>
      <c r="C53" s="43">
        <v>9657547.4440000057</v>
      </c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32">
        <f t="shared" si="143"/>
        <v>21139312.316000007</v>
      </c>
      <c r="P53" s="28">
        <f t="shared" si="82"/>
        <v>2020</v>
      </c>
      <c r="Q53" s="140">
        <f t="shared" si="155"/>
        <v>0.37440511603654691</v>
      </c>
      <c r="R53" s="140">
        <f t="shared" si="155"/>
        <v>4.6288562319630078</v>
      </c>
      <c r="S53" s="140" t="str">
        <f t="shared" si="157"/>
        <v>-</v>
      </c>
      <c r="T53" s="140" t="str">
        <f t="shared" si="158"/>
        <v>-</v>
      </c>
      <c r="U53" s="140" t="str">
        <f t="shared" si="159"/>
        <v>-</v>
      </c>
      <c r="V53" s="140" t="str">
        <f t="shared" si="160"/>
        <v>-</v>
      </c>
      <c r="W53" s="140" t="str">
        <f t="shared" si="161"/>
        <v>-</v>
      </c>
      <c r="X53" s="140" t="str">
        <f t="shared" si="162"/>
        <v>-</v>
      </c>
      <c r="Y53" s="140" t="str">
        <f t="shared" ref="Y53" si="163">IF(J53&lt;&gt;"",IF(J52&lt;&gt;"",(J53/J52-1)*100,"-"),"-")</f>
        <v>-</v>
      </c>
      <c r="Z53" s="140" t="str">
        <f t="shared" si="152"/>
        <v>-</v>
      </c>
      <c r="AA53" s="140" t="str">
        <f t="shared" si="153"/>
        <v>-</v>
      </c>
      <c r="AB53" s="140" t="str">
        <f t="shared" si="153"/>
        <v>-</v>
      </c>
      <c r="AC53" s="141" t="str">
        <f t="shared" si="128"/>
        <v>-</v>
      </c>
    </row>
    <row r="54" spans="1:32" x14ac:dyDescent="0.2">
      <c r="A54" s="21"/>
      <c r="B54" s="21"/>
      <c r="C54" s="21"/>
      <c r="D54" s="21"/>
      <c r="E54" s="77"/>
      <c r="F54" s="21"/>
      <c r="G54" s="21"/>
      <c r="H54" s="21"/>
      <c r="I54" s="21"/>
      <c r="J54" s="21"/>
      <c r="K54" s="21"/>
      <c r="L54" s="21"/>
      <c r="M54" s="21"/>
    </row>
    <row r="55" spans="1:32" ht="15.75" x14ac:dyDescent="0.2">
      <c r="A55" s="6" t="s">
        <v>37</v>
      </c>
      <c r="B55" s="3"/>
      <c r="C55" s="21"/>
      <c r="D55" s="21"/>
      <c r="E55" s="77"/>
      <c r="F55" s="21"/>
      <c r="G55" s="21"/>
      <c r="H55" s="21"/>
      <c r="I55" s="21"/>
      <c r="J55" s="21"/>
      <c r="K55" s="21"/>
      <c r="L55" s="21"/>
      <c r="M55" s="21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r="56" spans="1:32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 spans="1:32" ht="15" x14ac:dyDescent="0.2">
      <c r="A57" s="33"/>
      <c r="B57" s="5" t="s">
        <v>4</v>
      </c>
      <c r="C57" s="5" t="s">
        <v>5</v>
      </c>
      <c r="D57" s="5" t="s">
        <v>6</v>
      </c>
      <c r="E57" s="5" t="s">
        <v>7</v>
      </c>
      <c r="F57" s="5" t="s">
        <v>8</v>
      </c>
      <c r="G57" s="5" t="s">
        <v>9</v>
      </c>
      <c r="H57" s="5" t="s">
        <v>10</v>
      </c>
      <c r="I57" s="5" t="s">
        <v>11</v>
      </c>
      <c r="J57" s="5" t="s">
        <v>12</v>
      </c>
      <c r="K57" s="5" t="s">
        <v>13</v>
      </c>
      <c r="L57" s="5" t="s">
        <v>14</v>
      </c>
      <c r="M57" s="8" t="s">
        <v>15</v>
      </c>
      <c r="N57" s="8" t="s">
        <v>3</v>
      </c>
      <c r="P57" s="25"/>
      <c r="Q57" s="26" t="s">
        <v>4</v>
      </c>
      <c r="R57" s="26" t="s">
        <v>5</v>
      </c>
      <c r="S57" s="26" t="s">
        <v>6</v>
      </c>
      <c r="T57" s="26" t="s">
        <v>7</v>
      </c>
      <c r="U57" s="26" t="s">
        <v>8</v>
      </c>
      <c r="V57" s="26" t="s">
        <v>9</v>
      </c>
      <c r="W57" s="26" t="s">
        <v>10</v>
      </c>
      <c r="X57" s="26" t="s">
        <v>11</v>
      </c>
      <c r="Y57" s="26" t="s">
        <v>12</v>
      </c>
      <c r="Z57" s="26" t="s">
        <v>13</v>
      </c>
      <c r="AA57" s="26" t="s">
        <v>14</v>
      </c>
      <c r="AB57" s="26" t="s">
        <v>15</v>
      </c>
      <c r="AC57" s="26" t="s">
        <v>3</v>
      </c>
    </row>
    <row r="58" spans="1:32" x14ac:dyDescent="0.2">
      <c r="A58" s="7">
        <v>2000</v>
      </c>
      <c r="B58" s="139">
        <f>IFERROR(B8/B33*100,"")</f>
        <v>61.106861089913856</v>
      </c>
      <c r="C58" s="139">
        <f t="shared" ref="C58:N58" si="164">IFERROR(C8/C33*100,"")</f>
        <v>52.801997993749303</v>
      </c>
      <c r="D58" s="139">
        <f t="shared" si="164"/>
        <v>54.833420378053312</v>
      </c>
      <c r="E58" s="139">
        <f t="shared" si="164"/>
        <v>56.42805109702195</v>
      </c>
      <c r="F58" s="139">
        <f t="shared" si="164"/>
        <v>54.406586312499506</v>
      </c>
      <c r="G58" s="139">
        <f t="shared" si="164"/>
        <v>58.561062873462063</v>
      </c>
      <c r="H58" s="139">
        <f t="shared" si="164"/>
        <v>67.674624938668131</v>
      </c>
      <c r="I58" s="139">
        <f t="shared" si="164"/>
        <v>57.553442007533192</v>
      </c>
      <c r="J58" s="139">
        <f t="shared" si="164"/>
        <v>55.977845377273148</v>
      </c>
      <c r="K58" s="139">
        <f t="shared" si="164"/>
        <v>58.375011072881186</v>
      </c>
      <c r="L58" s="139">
        <f t="shared" si="164"/>
        <v>57.887800238572204</v>
      </c>
      <c r="M58" s="139">
        <f t="shared" si="164"/>
        <v>58.168505236245082</v>
      </c>
      <c r="N58" s="139">
        <f t="shared" si="164"/>
        <v>57.854681019232288</v>
      </c>
      <c r="P58" s="28">
        <v>2000</v>
      </c>
      <c r="Q58" s="29"/>
      <c r="R58" s="34"/>
      <c r="S58" s="34"/>
      <c r="T58" s="34"/>
      <c r="U58" s="34"/>
      <c r="V58" s="34"/>
      <c r="W58" s="34"/>
      <c r="X58" s="34"/>
      <c r="Y58" s="34"/>
      <c r="Z58" s="34"/>
      <c r="AA58" s="35"/>
      <c r="AB58" s="34"/>
      <c r="AC58" s="34"/>
    </row>
    <row r="59" spans="1:32" x14ac:dyDescent="0.2">
      <c r="A59" s="7">
        <v>2001</v>
      </c>
      <c r="B59" s="139">
        <f t="shared" ref="B59:N59" si="165">IFERROR(B9/B34*100,"")</f>
        <v>60.405988218721653</v>
      </c>
      <c r="C59" s="139">
        <f t="shared" si="165"/>
        <v>55.435086397398258</v>
      </c>
      <c r="D59" s="139">
        <f t="shared" si="165"/>
        <v>53.556650610847157</v>
      </c>
      <c r="E59" s="139">
        <f t="shared" si="165"/>
        <v>55.4991455843452</v>
      </c>
      <c r="F59" s="139">
        <f t="shared" si="165"/>
        <v>50.885346442108059</v>
      </c>
      <c r="G59" s="139">
        <f t="shared" si="165"/>
        <v>56.053662778459781</v>
      </c>
      <c r="H59" s="139">
        <f t="shared" si="165"/>
        <v>66.512516074157318</v>
      </c>
      <c r="I59" s="139">
        <f t="shared" si="165"/>
        <v>59.951686381470907</v>
      </c>
      <c r="J59" s="139">
        <f t="shared" si="165"/>
        <v>57.387048170499334</v>
      </c>
      <c r="K59" s="139">
        <f t="shared" si="165"/>
        <v>57.631700077129707</v>
      </c>
      <c r="L59" s="139">
        <f t="shared" si="165"/>
        <v>57.926772995318011</v>
      </c>
      <c r="M59" s="139">
        <f t="shared" si="165"/>
        <v>59.451206944718123</v>
      </c>
      <c r="N59" s="139">
        <f t="shared" si="165"/>
        <v>57.662831442470974</v>
      </c>
      <c r="P59" s="28">
        <f>P58+1</f>
        <v>2001</v>
      </c>
      <c r="Q59" s="140">
        <f>IF(B59&lt;&gt;"",IF(B58&lt;&gt;"",(B59/B58-1)*100,"-"),"-")</f>
        <v>-1.1469626465691385</v>
      </c>
      <c r="R59" s="140">
        <f t="shared" ref="R59:AB74" si="166">IF(C59&lt;&gt;"",IF(C58&lt;&gt;"",(C59/C58-1)*100,"-"),"-")</f>
        <v>4.9867211539242451</v>
      </c>
      <c r="S59" s="140">
        <f t="shared" si="166"/>
        <v>-2.3284518062221315</v>
      </c>
      <c r="T59" s="140">
        <f t="shared" si="166"/>
        <v>-1.6461768475391714</v>
      </c>
      <c r="U59" s="140">
        <f t="shared" si="166"/>
        <v>-6.4720838211870468</v>
      </c>
      <c r="V59" s="140">
        <f t="shared" si="166"/>
        <v>-4.2816847440427015</v>
      </c>
      <c r="W59" s="140">
        <f t="shared" si="166"/>
        <v>-1.7172003030146099</v>
      </c>
      <c r="X59" s="140">
        <f t="shared" si="166"/>
        <v>4.1669868739107052</v>
      </c>
      <c r="Y59" s="140">
        <f t="shared" si="166"/>
        <v>2.5174295004185998</v>
      </c>
      <c r="Z59" s="140">
        <f t="shared" si="166"/>
        <v>-1.2733376526874784</v>
      </c>
      <c r="AA59" s="140">
        <f t="shared" si="166"/>
        <v>6.7324646272948208E-2</v>
      </c>
      <c r="AB59" s="140">
        <f t="shared" si="166"/>
        <v>2.2051481351695212</v>
      </c>
      <c r="AC59" s="141">
        <f t="shared" ref="AC59:AC78" si="167">IF(COUNTIF(Q59:AB59,"-")=0,IF(N59&lt;&gt;"",IF(N58&lt;&gt;"",(N59/N58-1)*100,"-"),"-"),"-")</f>
        <v>-0.3316059709974728</v>
      </c>
    </row>
    <row r="60" spans="1:32" x14ac:dyDescent="0.2">
      <c r="A60" s="7">
        <v>2002</v>
      </c>
      <c r="B60" s="139">
        <f t="shared" ref="B60:N60" si="168">IFERROR(B10/B35*100,"")</f>
        <v>66.532554289507331</v>
      </c>
      <c r="C60" s="139">
        <f t="shared" si="168"/>
        <v>60.501825339356898</v>
      </c>
      <c r="D60" s="139">
        <f t="shared" si="168"/>
        <v>54.869051283380323</v>
      </c>
      <c r="E60" s="139">
        <f t="shared" si="168"/>
        <v>53.37233691945378</v>
      </c>
      <c r="F60" s="139">
        <f t="shared" si="168"/>
        <v>55.596446661518826</v>
      </c>
      <c r="G60" s="139">
        <f t="shared" si="168"/>
        <v>58.191618399824961</v>
      </c>
      <c r="H60" s="139">
        <f t="shared" si="168"/>
        <v>64.155223671453484</v>
      </c>
      <c r="I60" s="139">
        <f t="shared" si="168"/>
        <v>54.022884765019818</v>
      </c>
      <c r="J60" s="139">
        <f t="shared" si="168"/>
        <v>53.636955870295665</v>
      </c>
      <c r="K60" s="139">
        <f t="shared" si="168"/>
        <v>52.69046982421176</v>
      </c>
      <c r="L60" s="139">
        <f t="shared" si="168"/>
        <v>54.303015379065044</v>
      </c>
      <c r="M60" s="139">
        <f t="shared" si="168"/>
        <v>54.367037315025854</v>
      </c>
      <c r="N60" s="139">
        <f t="shared" si="168"/>
        <v>56.898778242661884</v>
      </c>
      <c r="P60" s="28">
        <f t="shared" ref="P60:P78" si="169">P59+1</f>
        <v>2002</v>
      </c>
      <c r="Q60" s="140">
        <f t="shared" ref="Q60" si="170">IF(B60&lt;&gt;"",IF(B59&lt;&gt;"",(B60/B59-1)*100,"-"),"-")</f>
        <v>10.14231577273803</v>
      </c>
      <c r="R60" s="140">
        <f t="shared" si="166"/>
        <v>9.1399495720754231</v>
      </c>
      <c r="S60" s="140">
        <f t="shared" si="166"/>
        <v>2.4504905694519907</v>
      </c>
      <c r="T60" s="140">
        <f t="shared" si="166"/>
        <v>-3.8321466799145387</v>
      </c>
      <c r="U60" s="140">
        <f t="shared" si="166"/>
        <v>9.2582649992774648</v>
      </c>
      <c r="V60" s="140">
        <f t="shared" si="166"/>
        <v>3.8141229589491621</v>
      </c>
      <c r="W60" s="140">
        <f t="shared" si="166"/>
        <v>-3.5441335583750844</v>
      </c>
      <c r="X60" s="140">
        <f t="shared" si="166"/>
        <v>-9.8892991578690363</v>
      </c>
      <c r="Y60" s="140">
        <f t="shared" si="166"/>
        <v>-6.5347363556006339</v>
      </c>
      <c r="Z60" s="140">
        <f t="shared" si="166"/>
        <v>-8.5738061627628426</v>
      </c>
      <c r="AA60" s="140">
        <f t="shared" si="166"/>
        <v>-6.2557560673125341</v>
      </c>
      <c r="AB60" s="140">
        <f t="shared" si="166"/>
        <v>-8.5518358515746957</v>
      </c>
      <c r="AC60" s="141">
        <f t="shared" si="167"/>
        <v>-1.3250358692000197</v>
      </c>
    </row>
    <row r="61" spans="1:32" x14ac:dyDescent="0.2">
      <c r="A61" s="7">
        <v>2003</v>
      </c>
      <c r="B61" s="139">
        <f t="shared" ref="B61:N61" si="171">IFERROR(B11/B36*100,"")</f>
        <v>56.165428713935526</v>
      </c>
      <c r="C61" s="139">
        <f t="shared" si="171"/>
        <v>55.137991360836935</v>
      </c>
      <c r="D61" s="139">
        <f t="shared" si="171"/>
        <v>57.076820927846562</v>
      </c>
      <c r="E61" s="139">
        <f t="shared" si="171"/>
        <v>60.221201077891543</v>
      </c>
      <c r="F61" s="139">
        <f t="shared" si="171"/>
        <v>55.531270191480232</v>
      </c>
      <c r="G61" s="139">
        <f t="shared" si="171"/>
        <v>58.663948143085968</v>
      </c>
      <c r="H61" s="139">
        <f t="shared" si="171"/>
        <v>67.753460230098241</v>
      </c>
      <c r="I61" s="139">
        <f t="shared" si="171"/>
        <v>61.890489977753575</v>
      </c>
      <c r="J61" s="139">
        <f t="shared" si="171"/>
        <v>60.993906936854103</v>
      </c>
      <c r="K61" s="139">
        <f t="shared" si="171"/>
        <v>62.195008079144529</v>
      </c>
      <c r="L61" s="139">
        <f t="shared" si="171"/>
        <v>63.4310443332079</v>
      </c>
      <c r="M61" s="139">
        <f t="shared" si="171"/>
        <v>63.608913053794481</v>
      </c>
      <c r="N61" s="139">
        <f t="shared" si="171"/>
        <v>60.177373186985946</v>
      </c>
      <c r="P61" s="28">
        <f t="shared" si="169"/>
        <v>2003</v>
      </c>
      <c r="Q61" s="140">
        <f t="shared" ref="Q61" si="172">IF(B61&lt;&gt;"",IF(B60&lt;&gt;"",(B61/B60-1)*100,"-"),"-")</f>
        <v>-15.582034518711952</v>
      </c>
      <c r="R61" s="140">
        <f t="shared" ref="R61" si="173">IF(C61&lt;&gt;"",IF(C60&lt;&gt;"",(C61/C60-1)*100,"-"),"-")</f>
        <v>-8.865573804482807</v>
      </c>
      <c r="S61" s="140">
        <f t="shared" ref="S61" si="174">IF(D61&lt;&gt;"",IF(D60&lt;&gt;"",(D61/D60-1)*100,"-"),"-")</f>
        <v>4.0237066120641485</v>
      </c>
      <c r="T61" s="140">
        <f t="shared" ref="T61" si="175">IF(E61&lt;&gt;"",IF(E60&lt;&gt;"",(E61/E60-1)*100,"-"),"-")</f>
        <v>12.832235861760456</v>
      </c>
      <c r="U61" s="140">
        <f t="shared" ref="U61" si="176">IF(F61&lt;&gt;"",IF(F60&lt;&gt;"",(F61/F60-1)*100,"-"),"-")</f>
        <v>-0.11723135911076987</v>
      </c>
      <c r="V61" s="140">
        <f t="shared" ref="V61" si="177">IF(G61&lt;&gt;"",IF(G60&lt;&gt;"",(G61/G60-1)*100,"-"),"-")</f>
        <v>0.81168002583413834</v>
      </c>
      <c r="W61" s="140">
        <f t="shared" ref="W61" si="178">IF(H61&lt;&gt;"",IF(H60&lt;&gt;"",(H61/H60-1)*100,"-"),"-")</f>
        <v>5.608641592572039</v>
      </c>
      <c r="X61" s="140">
        <f t="shared" ref="X61" si="179">IF(I61&lt;&gt;"",IF(I60&lt;&gt;"",(I61/I60-1)*100,"-"),"-")</f>
        <v>14.563467402666518</v>
      </c>
      <c r="Y61" s="140">
        <f t="shared" ref="Y61" si="180">IF(J61&lt;&gt;"",IF(J60&lt;&gt;"",(J61/J60-1)*100,"-"),"-")</f>
        <v>13.716197996674051</v>
      </c>
      <c r="Z61" s="140">
        <f t="shared" ref="Z61" si="181">IF(K61&lt;&gt;"",IF(K60&lt;&gt;"",(K61/K60-1)*100,"-"),"-")</f>
        <v>18.038438994076579</v>
      </c>
      <c r="AA61" s="140">
        <f t="shared" ref="AA61" si="182">IF(L61&lt;&gt;"",IF(L60&lt;&gt;"",(L61/L60-1)*100,"-"),"-")</f>
        <v>16.809432939265289</v>
      </c>
      <c r="AB61" s="140">
        <f t="shared" ref="AB61" si="183">IF(M61&lt;&gt;"",IF(M60&lt;&gt;"",(M61/M60-1)*100,"-"),"-")</f>
        <v>16.999042425683864</v>
      </c>
      <c r="AC61" s="141">
        <f t="shared" ref="AC61" si="184">IF(COUNTIF(Q61:AB61,"-")=0,IF(N61&lt;&gt;"",IF(N60&lt;&gt;"",(N61/N60-1)*100,"-"),"-"),"-")</f>
        <v>5.7621535041429306</v>
      </c>
    </row>
    <row r="62" spans="1:32" x14ac:dyDescent="0.2">
      <c r="A62" s="7">
        <v>2004</v>
      </c>
      <c r="B62" s="139">
        <f t="shared" ref="B62:N62" si="185">IFERROR(B12/B37*100,"")</f>
        <v>66.216141469220773</v>
      </c>
      <c r="C62" s="139">
        <f t="shared" si="185"/>
        <v>62.654153727826625</v>
      </c>
      <c r="D62" s="139">
        <f t="shared" si="185"/>
        <v>57.217187771052672</v>
      </c>
      <c r="E62" s="139">
        <f t="shared" si="185"/>
        <v>61.46658046240622</v>
      </c>
      <c r="F62" s="139">
        <f t="shared" si="185"/>
        <v>61.828406172407924</v>
      </c>
      <c r="G62" s="139">
        <f t="shared" si="185"/>
        <v>63.920434443279731</v>
      </c>
      <c r="H62" s="139">
        <f t="shared" si="185"/>
        <v>71.143982704731783</v>
      </c>
      <c r="I62" s="139">
        <f t="shared" si="185"/>
        <v>59.719324770657231</v>
      </c>
      <c r="J62" s="139">
        <f t="shared" si="185"/>
        <v>63.640185801912388</v>
      </c>
      <c r="K62" s="139">
        <f t="shared" si="185"/>
        <v>67.366138127134846</v>
      </c>
      <c r="L62" s="139">
        <f t="shared" si="185"/>
        <v>68.930610688181744</v>
      </c>
      <c r="M62" s="139">
        <f t="shared" si="185"/>
        <v>68.828489565304295</v>
      </c>
      <c r="N62" s="139">
        <f t="shared" si="185"/>
        <v>64.455802431167143</v>
      </c>
      <c r="P62" s="28">
        <f t="shared" si="169"/>
        <v>2004</v>
      </c>
      <c r="Q62" s="140">
        <f t="shared" ref="Q62" si="186">IF(B62&lt;&gt;"",IF(B61&lt;&gt;"",(B62/B61-1)*100,"-"),"-")</f>
        <v>17.894838489484389</v>
      </c>
      <c r="R62" s="140">
        <f t="shared" ref="R62" si="187">IF(C62&lt;&gt;"",IF(C61&lt;&gt;"",(C62/C61-1)*100,"-"),"-")</f>
        <v>13.631549103415885</v>
      </c>
      <c r="S62" s="140">
        <f t="shared" ref="S62" si="188">IF(D62&lt;&gt;"",IF(D61&lt;&gt;"",(D62/D61-1)*100,"-"),"-")</f>
        <v>0.24592617620304846</v>
      </c>
      <c r="T62" s="140">
        <f t="shared" ref="T62" si="189">IF(E62&lt;&gt;"",IF(E61&lt;&gt;"",(E62/E61-1)*100,"-"),"-")</f>
        <v>2.0680082134261646</v>
      </c>
      <c r="U62" s="140">
        <f t="shared" ref="U62" si="190">IF(F62&lt;&gt;"",IF(F61&lt;&gt;"",(F62/F61-1)*100,"-"),"-")</f>
        <v>11.339801807547744</v>
      </c>
      <c r="V62" s="140">
        <f t="shared" ref="V62" si="191">IF(G62&lt;&gt;"",IF(G61&lt;&gt;"",(G62/G61-1)*100,"-"),"-")</f>
        <v>8.9603350380932145</v>
      </c>
      <c r="W62" s="140">
        <f t="shared" ref="W62" si="192">IF(H62&lt;&gt;"",IF(H61&lt;&gt;"",(H62/H61-1)*100,"-"),"-")</f>
        <v>5.0042056348398312</v>
      </c>
      <c r="X62" s="140">
        <f t="shared" ref="X62" si="193">IF(I62&lt;&gt;"",IF(I61&lt;&gt;"",(I62/I61-1)*100,"-"),"-")</f>
        <v>-3.5080756476104202</v>
      </c>
      <c r="Y62" s="140">
        <f t="shared" ref="Y62" si="194">IF(J62&lt;&gt;"",IF(J61&lt;&gt;"",(J62/J61-1)*100,"-"),"-")</f>
        <v>4.3385954400296578</v>
      </c>
      <c r="Z62" s="140">
        <f t="shared" ref="Z62" si="195">IF(K62&lt;&gt;"",IF(K61&lt;&gt;"",(K62/K61-1)*100,"-"),"-")</f>
        <v>8.3143811821841709</v>
      </c>
      <c r="AA62" s="140">
        <f t="shared" ref="AA62" si="196">IF(L62&lt;&gt;"",IF(L61&lt;&gt;"",(L62/L61-1)*100,"-"),"-")</f>
        <v>8.6701494714232155</v>
      </c>
      <c r="AB62" s="140">
        <f t="shared" ref="AB62" si="197">IF(M62&lt;&gt;"",IF(M61&lt;&gt;"",(M62/M61-1)*100,"-"),"-")</f>
        <v>8.2057313368891993</v>
      </c>
      <c r="AC62" s="141">
        <f t="shared" ref="AC62" si="198">IF(COUNTIF(Q62:AB62,"-")=0,IF(N62&lt;&gt;"",IF(N61&lt;&gt;"",(N62/N61-1)*100,"-"),"-"),"-")</f>
        <v>7.1096975783357275</v>
      </c>
    </row>
    <row r="63" spans="1:32" x14ac:dyDescent="0.2">
      <c r="A63" s="7">
        <v>2005</v>
      </c>
      <c r="B63" s="139">
        <f t="shared" ref="B63:N63" si="199">IFERROR(B13/B38*100,"")</f>
        <v>71.531019972090647</v>
      </c>
      <c r="C63" s="139">
        <f t="shared" si="199"/>
        <v>67.099263147070005</v>
      </c>
      <c r="D63" s="139">
        <f t="shared" si="199"/>
        <v>66.943360640120559</v>
      </c>
      <c r="E63" s="139">
        <f t="shared" si="199"/>
        <v>67.711964697465078</v>
      </c>
      <c r="F63" s="139">
        <f t="shared" si="199"/>
        <v>66.013136085263071</v>
      </c>
      <c r="G63" s="139">
        <f t="shared" si="199"/>
        <v>66.583356893458543</v>
      </c>
      <c r="H63" s="139">
        <f t="shared" si="199"/>
        <v>78.003034598430716</v>
      </c>
      <c r="I63" s="139">
        <f t="shared" si="199"/>
        <v>66.84950709884194</v>
      </c>
      <c r="J63" s="139">
        <f t="shared" si="199"/>
        <v>68.976357176091454</v>
      </c>
      <c r="K63" s="139">
        <f t="shared" si="199"/>
        <v>70.438231913396052</v>
      </c>
      <c r="L63" s="139">
        <f t="shared" si="199"/>
        <v>68.3358685608424</v>
      </c>
      <c r="M63" s="139">
        <f t="shared" si="199"/>
        <v>71.949854051737134</v>
      </c>
      <c r="N63" s="139">
        <f t="shared" si="199"/>
        <v>69.352723169667044</v>
      </c>
      <c r="P63" s="28">
        <f t="shared" si="169"/>
        <v>2005</v>
      </c>
      <c r="Q63" s="140">
        <f t="shared" ref="Q63" si="200">IF(B63&lt;&gt;"",IF(B62&lt;&gt;"",(B63/B62-1)*100,"-"),"-")</f>
        <v>8.0265602690552171</v>
      </c>
      <c r="R63" s="140">
        <f t="shared" ref="R63" si="201">IF(C63&lt;&gt;"",IF(C62&lt;&gt;"",(C63/C62-1)*100,"-"),"-")</f>
        <v>7.094676337906014</v>
      </c>
      <c r="S63" s="140">
        <f t="shared" ref="S63" si="202">IF(D63&lt;&gt;"",IF(D62&lt;&gt;"",(D63/D62-1)*100,"-"),"-")</f>
        <v>16.998690861889145</v>
      </c>
      <c r="T63" s="140">
        <f t="shared" ref="T63" si="203">IF(E63&lt;&gt;"",IF(E62&lt;&gt;"",(E63/E62-1)*100,"-"),"-")</f>
        <v>10.160617669106585</v>
      </c>
      <c r="U63" s="140">
        <f t="shared" ref="U63" si="204">IF(F63&lt;&gt;"",IF(F62&lt;&gt;"",(F63/F62-1)*100,"-"),"-")</f>
        <v>6.7682966000871314</v>
      </c>
      <c r="V63" s="140">
        <f t="shared" ref="V63" si="205">IF(G63&lt;&gt;"",IF(G62&lt;&gt;"",(G63/G62-1)*100,"-"),"-")</f>
        <v>4.1659955433215545</v>
      </c>
      <c r="W63" s="140">
        <f t="shared" ref="W63" si="206">IF(H63&lt;&gt;"",IF(H62&lt;&gt;"",(H63/H62-1)*100,"-"),"-")</f>
        <v>9.6410850685236369</v>
      </c>
      <c r="X63" s="140">
        <f t="shared" ref="X63" si="207">IF(I63&lt;&gt;"",IF(I62&lt;&gt;"",(I63/I62-1)*100,"-"),"-")</f>
        <v>11.939489194774167</v>
      </c>
      <c r="Y63" s="140">
        <f t="shared" ref="Y63" si="208">IF(J63&lt;&gt;"",IF(J62&lt;&gt;"",(J63/J62-1)*100,"-"),"-")</f>
        <v>8.3849085400041545</v>
      </c>
      <c r="Z63" s="140">
        <f t="shared" ref="Z63" si="209">IF(K63&lt;&gt;"",IF(K62&lt;&gt;"",(K63/K62-1)*100,"-"),"-")</f>
        <v>4.5602937494553686</v>
      </c>
      <c r="AA63" s="140">
        <f t="shared" ref="AA63" si="210">IF(L63&lt;&gt;"",IF(L62&lt;&gt;"",(L63/L62-1)*100,"-"),"-")</f>
        <v>-0.86281279304161185</v>
      </c>
      <c r="AB63" s="140">
        <f t="shared" ref="AB63" si="211">IF(M63&lt;&gt;"",IF(M62&lt;&gt;"",(M63/M62-1)*100,"-"),"-")</f>
        <v>4.5349890810422178</v>
      </c>
      <c r="AC63" s="141">
        <f t="shared" ref="AC63" si="212">IF(COUNTIF(Q63:AB63,"-")=0,IF(N63&lt;&gt;"",IF(N62&lt;&gt;"",(N63/N62-1)*100,"-"),"-"),"-")</f>
        <v>7.5973311227167883</v>
      </c>
    </row>
    <row r="64" spans="1:32" x14ac:dyDescent="0.2">
      <c r="A64" s="7">
        <v>2006</v>
      </c>
      <c r="B64" s="139">
        <f t="shared" ref="B64:N64" si="213">IFERROR(B14/B39*100,"")</f>
        <v>73.338160517159992</v>
      </c>
      <c r="C64" s="139">
        <f t="shared" si="213"/>
        <v>65.981021037248553</v>
      </c>
      <c r="D64" s="139">
        <f t="shared" si="213"/>
        <v>66.080679771490409</v>
      </c>
      <c r="E64" s="139">
        <f t="shared" si="213"/>
        <v>71.354003435891855</v>
      </c>
      <c r="F64" s="139">
        <f t="shared" si="213"/>
        <v>70.362604236780228</v>
      </c>
      <c r="G64" s="139">
        <f t="shared" si="213"/>
        <v>74.550967242636261</v>
      </c>
      <c r="H64" s="139">
        <f t="shared" si="213"/>
        <v>79.287971206603487</v>
      </c>
      <c r="I64" s="139">
        <f t="shared" si="213"/>
        <v>71.835775463140095</v>
      </c>
      <c r="J64" s="139">
        <f t="shared" si="213"/>
        <v>71.248767263315273</v>
      </c>
      <c r="K64" s="139">
        <f t="shared" si="213"/>
        <v>69.234145932227534</v>
      </c>
      <c r="L64" s="139">
        <f t="shared" si="213"/>
        <v>66.133701692410057</v>
      </c>
      <c r="M64" s="139">
        <f t="shared" si="213"/>
        <v>68.333514016917533</v>
      </c>
      <c r="N64" s="139">
        <f t="shared" si="213"/>
        <v>70.595278429396373</v>
      </c>
      <c r="P64" s="28">
        <f t="shared" si="169"/>
        <v>2006</v>
      </c>
      <c r="Q64" s="140">
        <f t="shared" ref="Q64:Q76" si="214">IF(B64&lt;&gt;"",IF(B63&lt;&gt;"",(B64/B63-1)*100,"-"),"-")</f>
        <v>2.5263732374771752</v>
      </c>
      <c r="R64" s="140">
        <f t="shared" si="166"/>
        <v>-1.6665490161500873</v>
      </c>
      <c r="S64" s="140">
        <f t="shared" si="166"/>
        <v>-1.2886727830528577</v>
      </c>
      <c r="T64" s="140">
        <f t="shared" si="166"/>
        <v>5.3787225857339749</v>
      </c>
      <c r="U64" s="140">
        <f t="shared" si="166"/>
        <v>6.5887918821177616</v>
      </c>
      <c r="V64" s="140">
        <f t="shared" si="166"/>
        <v>11.966369256399712</v>
      </c>
      <c r="W64" s="140">
        <f t="shared" si="166"/>
        <v>1.6472905378461133</v>
      </c>
      <c r="X64" s="140">
        <f t="shared" si="166"/>
        <v>7.4589455939078064</v>
      </c>
      <c r="Y64" s="140">
        <f t="shared" si="166"/>
        <v>3.2944768037293182</v>
      </c>
      <c r="Z64" s="140">
        <f t="shared" si="166"/>
        <v>-1.709421074976647</v>
      </c>
      <c r="AA64" s="140">
        <f t="shared" si="166"/>
        <v>-3.2225636621149523</v>
      </c>
      <c r="AB64" s="140">
        <f t="shared" si="166"/>
        <v>-5.0261950944600837</v>
      </c>
      <c r="AC64" s="141">
        <f t="shared" si="167"/>
        <v>1.7916459555445297</v>
      </c>
    </row>
    <row r="65" spans="1:29" x14ac:dyDescent="0.2">
      <c r="A65" s="7">
        <v>2007</v>
      </c>
      <c r="B65" s="139">
        <f t="shared" ref="B65:N65" si="215">IFERROR(B15/B40*100,"")</f>
        <v>72.302720146550712</v>
      </c>
      <c r="C65" s="139">
        <f t="shared" si="215"/>
        <v>66.51659401939871</v>
      </c>
      <c r="D65" s="139">
        <f t="shared" si="215"/>
        <v>63.112361510616012</v>
      </c>
      <c r="E65" s="139">
        <f t="shared" si="215"/>
        <v>70.947181004289291</v>
      </c>
      <c r="F65" s="139">
        <f t="shared" si="215"/>
        <v>66.367563265736536</v>
      </c>
      <c r="G65" s="139">
        <f t="shared" si="215"/>
        <v>69.195766490071179</v>
      </c>
      <c r="H65" s="139">
        <f t="shared" si="215"/>
        <v>70.08816521631141</v>
      </c>
      <c r="I65" s="139">
        <f t="shared" si="215"/>
        <v>57.71401183288917</v>
      </c>
      <c r="J65" s="139">
        <f t="shared" si="215"/>
        <v>63.227752675845203</v>
      </c>
      <c r="K65" s="139">
        <f t="shared" si="215"/>
        <v>68.113668163781298</v>
      </c>
      <c r="L65" s="139">
        <f t="shared" si="215"/>
        <v>69.473667180723623</v>
      </c>
      <c r="M65" s="139">
        <f t="shared" si="215"/>
        <v>70.915924595661309</v>
      </c>
      <c r="N65" s="139">
        <f t="shared" si="215"/>
        <v>67.386013886359578</v>
      </c>
      <c r="P65" s="28">
        <f t="shared" si="169"/>
        <v>2007</v>
      </c>
      <c r="Q65" s="140">
        <f t="shared" si="214"/>
        <v>-1.4118712049874804</v>
      </c>
      <c r="R65" s="140">
        <f t="shared" si="166"/>
        <v>0.81170763005895541</v>
      </c>
      <c r="S65" s="140">
        <f t="shared" si="166"/>
        <v>-4.4919608441362229</v>
      </c>
      <c r="T65" s="140">
        <f t="shared" si="166"/>
        <v>-0.57014660987882992</v>
      </c>
      <c r="U65" s="140">
        <f t="shared" si="166"/>
        <v>-5.6777900908838053</v>
      </c>
      <c r="V65" s="140">
        <f t="shared" si="166"/>
        <v>-7.1832746785643327</v>
      </c>
      <c r="W65" s="140">
        <f t="shared" si="166"/>
        <v>-11.603028618704114</v>
      </c>
      <c r="X65" s="140">
        <f t="shared" si="166"/>
        <v>-19.658399368845114</v>
      </c>
      <c r="Y65" s="140">
        <f t="shared" si="166"/>
        <v>-11.257759110170529</v>
      </c>
      <c r="Z65" s="140">
        <f t="shared" si="166"/>
        <v>-1.6183889515197558</v>
      </c>
      <c r="AA65" s="140">
        <f t="shared" si="166"/>
        <v>5.0503229107722536</v>
      </c>
      <c r="AB65" s="140">
        <f t="shared" si="166"/>
        <v>3.7791274397281027</v>
      </c>
      <c r="AC65" s="141">
        <f t="shared" si="167"/>
        <v>-4.5460045125346955</v>
      </c>
    </row>
    <row r="66" spans="1:29" x14ac:dyDescent="0.2">
      <c r="A66" s="7">
        <v>2008</v>
      </c>
      <c r="B66" s="139">
        <f t="shared" ref="B66:N66" si="216">IFERROR(B16/B41*100,"")</f>
        <v>71.020191922085502</v>
      </c>
      <c r="C66" s="139">
        <f t="shared" si="216"/>
        <v>65.542777806127972</v>
      </c>
      <c r="D66" s="139">
        <f t="shared" si="216"/>
        <v>63.401332106613673</v>
      </c>
      <c r="E66" s="139">
        <f t="shared" si="216"/>
        <v>65.450294459125629</v>
      </c>
      <c r="F66" s="139">
        <f t="shared" si="216"/>
        <v>69.826189237048098</v>
      </c>
      <c r="G66" s="139">
        <f t="shared" si="216"/>
        <v>66.132537298088138</v>
      </c>
      <c r="H66" s="139">
        <f t="shared" si="216"/>
        <v>66.52175795596186</v>
      </c>
      <c r="I66" s="139">
        <f t="shared" si="216"/>
        <v>62.162714060170778</v>
      </c>
      <c r="J66" s="139">
        <f t="shared" si="216"/>
        <v>61.647217804633158</v>
      </c>
      <c r="K66" s="139">
        <f t="shared" si="216"/>
        <v>60.639811972051582</v>
      </c>
      <c r="L66" s="139">
        <f t="shared" si="216"/>
        <v>61.503484538448184</v>
      </c>
      <c r="M66" s="139">
        <f t="shared" si="216"/>
        <v>66.255531715309843</v>
      </c>
      <c r="N66" s="139">
        <f t="shared" si="216"/>
        <v>65.04826021278204</v>
      </c>
      <c r="P66" s="28">
        <f t="shared" si="169"/>
        <v>2008</v>
      </c>
      <c r="Q66" s="140">
        <f t="shared" si="214"/>
        <v>-1.7738312222080221</v>
      </c>
      <c r="R66" s="140">
        <f t="shared" si="166"/>
        <v>-1.464019960172247</v>
      </c>
      <c r="S66" s="140">
        <f t="shared" si="166"/>
        <v>0.45786687279805172</v>
      </c>
      <c r="T66" s="140">
        <f t="shared" si="166"/>
        <v>-7.7478575855344234</v>
      </c>
      <c r="U66" s="140">
        <f t="shared" si="166"/>
        <v>5.2113198091410684</v>
      </c>
      <c r="V66" s="140">
        <f t="shared" si="166"/>
        <v>-4.426902608879379</v>
      </c>
      <c r="W66" s="140">
        <f t="shared" si="166"/>
        <v>-5.0884585854725</v>
      </c>
      <c r="X66" s="140">
        <f t="shared" si="166"/>
        <v>7.7081840024616932</v>
      </c>
      <c r="Y66" s="140">
        <f t="shared" si="166"/>
        <v>-2.4997486140541758</v>
      </c>
      <c r="Z66" s="140">
        <f t="shared" si="166"/>
        <v>-10.972623253468905</v>
      </c>
      <c r="AA66" s="140">
        <f t="shared" si="166"/>
        <v>-11.472235403296615</v>
      </c>
      <c r="AB66" s="140">
        <f t="shared" si="166"/>
        <v>-6.5717156011480533</v>
      </c>
      <c r="AC66" s="141">
        <f t="shared" si="167"/>
        <v>-3.469197150494685</v>
      </c>
    </row>
    <row r="67" spans="1:29" x14ac:dyDescent="0.2">
      <c r="A67" s="7">
        <v>2009</v>
      </c>
      <c r="B67" s="139">
        <f t="shared" ref="B67:N67" si="217">IFERROR(B17/B42*100,"")</f>
        <v>70.855298617645062</v>
      </c>
      <c r="C67" s="139">
        <f t="shared" si="217"/>
        <v>60.06777014816668</v>
      </c>
      <c r="D67" s="139">
        <f t="shared" si="217"/>
        <v>58.324286156196969</v>
      </c>
      <c r="E67" s="139">
        <f t="shared" si="217"/>
        <v>62.476236861088232</v>
      </c>
      <c r="F67" s="139">
        <f t="shared" si="217"/>
        <v>58.89631574036742</v>
      </c>
      <c r="G67" s="139">
        <f t="shared" si="217"/>
        <v>70.868831111676414</v>
      </c>
      <c r="H67" s="139">
        <f t="shared" si="217"/>
        <v>71.503306091956802</v>
      </c>
      <c r="I67" s="139">
        <f t="shared" si="217"/>
        <v>61.923836964560344</v>
      </c>
      <c r="J67" s="139">
        <f t="shared" si="217"/>
        <v>65.261017155001696</v>
      </c>
      <c r="K67" s="139">
        <f t="shared" si="217"/>
        <v>71.665236964658774</v>
      </c>
      <c r="L67" s="139">
        <f t="shared" si="217"/>
        <v>68.862044946858774</v>
      </c>
      <c r="M67" s="139">
        <f t="shared" si="217"/>
        <v>71.77872224387022</v>
      </c>
      <c r="N67" s="139">
        <f t="shared" si="217"/>
        <v>66.231037222608663</v>
      </c>
      <c r="P67" s="28">
        <f t="shared" si="169"/>
        <v>2009</v>
      </c>
      <c r="Q67" s="140">
        <f t="shared" si="214"/>
        <v>-0.23217806088350335</v>
      </c>
      <c r="R67" s="140">
        <f t="shared" si="166"/>
        <v>-8.3533347856510893</v>
      </c>
      <c r="S67" s="140">
        <f t="shared" si="166"/>
        <v>-8.0077906594758996</v>
      </c>
      <c r="T67" s="140">
        <f t="shared" si="166"/>
        <v>-4.5439942212860851</v>
      </c>
      <c r="U67" s="140">
        <f t="shared" si="166"/>
        <v>-15.652971494084555</v>
      </c>
      <c r="V67" s="140">
        <f t="shared" si="166"/>
        <v>7.1618208027309338</v>
      </c>
      <c r="W67" s="140">
        <f t="shared" si="166"/>
        <v>7.4885996538046617</v>
      </c>
      <c r="X67" s="140">
        <f t="shared" si="166"/>
        <v>-0.38427713336198766</v>
      </c>
      <c r="Y67" s="140">
        <f t="shared" si="166"/>
        <v>5.8620639812506425</v>
      </c>
      <c r="Z67" s="140">
        <f t="shared" si="166"/>
        <v>18.18182582374881</v>
      </c>
      <c r="AA67" s="140">
        <f t="shared" si="166"/>
        <v>11.964460979134394</v>
      </c>
      <c r="AB67" s="140">
        <f t="shared" si="166"/>
        <v>8.3361953116499077</v>
      </c>
      <c r="AC67" s="141">
        <f t="shared" si="167"/>
        <v>1.8183069092971849</v>
      </c>
    </row>
    <row r="68" spans="1:29" x14ac:dyDescent="0.2">
      <c r="A68" s="7">
        <v>2010</v>
      </c>
      <c r="B68" s="139">
        <f t="shared" ref="B68:N68" si="218">IFERROR(B18/B43*100,"")</f>
        <v>75.776059825707563</v>
      </c>
      <c r="C68" s="139">
        <f t="shared" si="218"/>
        <v>69.839591265007058</v>
      </c>
      <c r="D68" s="139">
        <f t="shared" si="218"/>
        <v>64.234544024643171</v>
      </c>
      <c r="E68" s="139">
        <f t="shared" si="218"/>
        <v>63.735176502136603</v>
      </c>
      <c r="F68" s="139">
        <f t="shared" si="218"/>
        <v>59.494246236503187</v>
      </c>
      <c r="G68" s="139">
        <f t="shared" si="218"/>
        <v>63.290569956615471</v>
      </c>
      <c r="H68" s="139">
        <f t="shared" si="218"/>
        <v>69.995433105097334</v>
      </c>
      <c r="I68" s="139">
        <f t="shared" si="218"/>
        <v>68.605679775141652</v>
      </c>
      <c r="J68" s="139">
        <f t="shared" si="218"/>
        <v>72.056080277748279</v>
      </c>
      <c r="K68" s="139">
        <f t="shared" si="218"/>
        <v>69.799927029870133</v>
      </c>
      <c r="L68" s="139">
        <f t="shared" si="218"/>
        <v>66.509572830786354</v>
      </c>
      <c r="M68" s="139">
        <f t="shared" si="218"/>
        <v>71.068749020447953</v>
      </c>
      <c r="N68" s="139">
        <f t="shared" si="218"/>
        <v>67.974622859484796</v>
      </c>
      <c r="P68" s="28">
        <f t="shared" si="169"/>
        <v>2010</v>
      </c>
      <c r="Q68" s="140">
        <f t="shared" si="214"/>
        <v>6.9448034290509497</v>
      </c>
      <c r="R68" s="140">
        <f t="shared" si="166"/>
        <v>16.26799378890982</v>
      </c>
      <c r="S68" s="140">
        <f t="shared" si="166"/>
        <v>10.133442272431893</v>
      </c>
      <c r="T68" s="140">
        <f t="shared" si="166"/>
        <v>2.0150695757293224</v>
      </c>
      <c r="U68" s="140">
        <f t="shared" si="166"/>
        <v>1.0152256361359191</v>
      </c>
      <c r="V68" s="140">
        <f t="shared" si="166"/>
        <v>-10.693362704288123</v>
      </c>
      <c r="W68" s="140">
        <f t="shared" si="166"/>
        <v>-2.1088157587010992</v>
      </c>
      <c r="X68" s="140">
        <f t="shared" si="166"/>
        <v>10.790421165932273</v>
      </c>
      <c r="Y68" s="140">
        <f t="shared" si="166"/>
        <v>10.41213180390308</v>
      </c>
      <c r="Z68" s="140">
        <f t="shared" si="166"/>
        <v>-2.6028099728582554</v>
      </c>
      <c r="AA68" s="140">
        <f t="shared" si="166"/>
        <v>-3.416210073180137</v>
      </c>
      <c r="AB68" s="140">
        <f t="shared" si="166"/>
        <v>-0.98911376690450359</v>
      </c>
      <c r="AC68" s="141">
        <f t="shared" si="167"/>
        <v>2.6325809016334523</v>
      </c>
    </row>
    <row r="69" spans="1:29" x14ac:dyDescent="0.2">
      <c r="A69" s="7">
        <v>2011</v>
      </c>
      <c r="B69" s="139">
        <f t="shared" ref="B69:N69" si="219">IFERROR(B19/B44*100,"")</f>
        <v>77.452001786162185</v>
      </c>
      <c r="C69" s="139">
        <f t="shared" si="219"/>
        <v>67.454942260070865</v>
      </c>
      <c r="D69" s="139">
        <f t="shared" si="219"/>
        <v>69.730793704792021</v>
      </c>
      <c r="E69" s="139">
        <f t="shared" si="219"/>
        <v>72.821075906604634</v>
      </c>
      <c r="F69" s="139">
        <f t="shared" si="219"/>
        <v>66.858526427451864</v>
      </c>
      <c r="G69" s="139">
        <f t="shared" si="219"/>
        <v>67.600432199541132</v>
      </c>
      <c r="H69" s="139">
        <f t="shared" si="219"/>
        <v>74.949687975018989</v>
      </c>
      <c r="I69" s="139">
        <f t="shared" si="219"/>
        <v>68.230319882974328</v>
      </c>
      <c r="J69" s="139">
        <f t="shared" si="219"/>
        <v>68.371885641864893</v>
      </c>
      <c r="K69" s="139">
        <f t="shared" si="219"/>
        <v>67.238353339326011</v>
      </c>
      <c r="L69" s="139">
        <f t="shared" si="219"/>
        <v>66.826831113664383</v>
      </c>
      <c r="M69" s="139">
        <f t="shared" si="219"/>
        <v>69.952316718683605</v>
      </c>
      <c r="N69" s="139">
        <f t="shared" si="219"/>
        <v>69.825178600348352</v>
      </c>
      <c r="P69" s="28">
        <f t="shared" si="169"/>
        <v>2011</v>
      </c>
      <c r="Q69" s="140">
        <f t="shared" si="214"/>
        <v>2.2117037548659235</v>
      </c>
      <c r="R69" s="140">
        <f t="shared" si="166"/>
        <v>-3.4144658663416538</v>
      </c>
      <c r="S69" s="140">
        <f t="shared" si="166"/>
        <v>8.5565325692049008</v>
      </c>
      <c r="T69" s="140">
        <f t="shared" si="166"/>
        <v>14.255706037251571</v>
      </c>
      <c r="U69" s="140">
        <f t="shared" si="166"/>
        <v>12.378138486995848</v>
      </c>
      <c r="V69" s="140">
        <f t="shared" si="166"/>
        <v>6.8096435944248856</v>
      </c>
      <c r="W69" s="140">
        <f t="shared" si="166"/>
        <v>7.0779687333070607</v>
      </c>
      <c r="X69" s="140">
        <f t="shared" si="166"/>
        <v>-0.54712655482400674</v>
      </c>
      <c r="Y69" s="140">
        <f t="shared" si="166"/>
        <v>-5.1129545510694481</v>
      </c>
      <c r="Z69" s="140">
        <f t="shared" si="166"/>
        <v>-3.6698801840407747</v>
      </c>
      <c r="AA69" s="140">
        <f t="shared" si="166"/>
        <v>0.47701145771179565</v>
      </c>
      <c r="AB69" s="140">
        <f t="shared" si="166"/>
        <v>-1.5709187472022768</v>
      </c>
      <c r="AC69" s="141">
        <f t="shared" si="167"/>
        <v>2.722421490574467</v>
      </c>
    </row>
    <row r="70" spans="1:29" x14ac:dyDescent="0.2">
      <c r="A70" s="7">
        <v>2012</v>
      </c>
      <c r="B70" s="139">
        <f t="shared" ref="B70:N70" si="220">IFERROR(B20/B45*100,"")</f>
        <v>74.628848214394949</v>
      </c>
      <c r="C70" s="139">
        <f t="shared" si="220"/>
        <v>66.703886096692685</v>
      </c>
      <c r="D70" s="139">
        <f t="shared" si="220"/>
        <v>66.152164890128091</v>
      </c>
      <c r="E70" s="139">
        <f t="shared" si="220"/>
        <v>71.578898148562459</v>
      </c>
      <c r="F70" s="139">
        <f t="shared" si="220"/>
        <v>67.288398081343246</v>
      </c>
      <c r="G70" s="139">
        <f t="shared" si="220"/>
        <v>72.169106566989399</v>
      </c>
      <c r="H70" s="139">
        <f t="shared" si="220"/>
        <v>79.137337391755068</v>
      </c>
      <c r="I70" s="139">
        <f t="shared" si="220"/>
        <v>72.558712520624866</v>
      </c>
      <c r="J70" s="139">
        <f t="shared" si="220"/>
        <v>75.265857068269256</v>
      </c>
      <c r="K70" s="139">
        <f t="shared" si="220"/>
        <v>73.396922031192091</v>
      </c>
      <c r="L70" s="139">
        <f t="shared" si="220"/>
        <v>75.885118920907445</v>
      </c>
      <c r="M70" s="139">
        <f t="shared" si="220"/>
        <v>77.311300818593324</v>
      </c>
      <c r="N70" s="139">
        <f t="shared" si="220"/>
        <v>72.682813948708997</v>
      </c>
      <c r="P70" s="28">
        <f t="shared" si="169"/>
        <v>2012</v>
      </c>
      <c r="Q70" s="140">
        <f t="shared" si="214"/>
        <v>-3.6450362891351729</v>
      </c>
      <c r="R70" s="140">
        <f t="shared" si="166"/>
        <v>-1.1134190293759394</v>
      </c>
      <c r="S70" s="140">
        <f t="shared" si="166"/>
        <v>-5.1320637906606787</v>
      </c>
      <c r="T70" s="140">
        <f t="shared" si="166"/>
        <v>-1.7057942945464144</v>
      </c>
      <c r="U70" s="140">
        <f t="shared" si="166"/>
        <v>0.64295711685753432</v>
      </c>
      <c r="V70" s="140">
        <f t="shared" si="166"/>
        <v>6.7583508252766489</v>
      </c>
      <c r="W70" s="140">
        <f t="shared" si="166"/>
        <v>5.5872806543662223</v>
      </c>
      <c r="X70" s="140">
        <f t="shared" si="166"/>
        <v>6.3437964897048893</v>
      </c>
      <c r="Y70" s="140">
        <f t="shared" si="166"/>
        <v>10.083050016369754</v>
      </c>
      <c r="Z70" s="140">
        <f t="shared" si="166"/>
        <v>9.1593092126842635</v>
      </c>
      <c r="AA70" s="140">
        <f t="shared" si="166"/>
        <v>13.554866595179416</v>
      </c>
      <c r="AB70" s="140">
        <f t="shared" si="166"/>
        <v>10.520000544805686</v>
      </c>
      <c r="AC70" s="141">
        <f t="shared" si="167"/>
        <v>4.0925571629635504</v>
      </c>
    </row>
    <row r="71" spans="1:29" x14ac:dyDescent="0.2">
      <c r="A71" s="7">
        <v>2013</v>
      </c>
      <c r="B71" s="139">
        <f t="shared" ref="B71:N71" si="221">IFERROR(B21/B46*100,"")</f>
        <v>79.048015068325469</v>
      </c>
      <c r="C71" s="139">
        <f t="shared" si="221"/>
        <v>71.606527120398098</v>
      </c>
      <c r="D71" s="139">
        <f t="shared" si="221"/>
        <v>70.807115957315375</v>
      </c>
      <c r="E71" s="139">
        <f t="shared" si="221"/>
        <v>71.87533987659377</v>
      </c>
      <c r="F71" s="139">
        <f t="shared" si="221"/>
        <v>73.700811472212877</v>
      </c>
      <c r="G71" s="139">
        <f t="shared" si="221"/>
        <v>76.210144984059596</v>
      </c>
      <c r="H71" s="139">
        <f t="shared" si="221"/>
        <v>77.972383920765893</v>
      </c>
      <c r="I71" s="139">
        <f t="shared" si="221"/>
        <v>73.666392817473962</v>
      </c>
      <c r="J71" s="139">
        <f t="shared" si="221"/>
        <v>76.896549683532427</v>
      </c>
      <c r="K71" s="139">
        <f t="shared" si="221"/>
        <v>77.516550901327818</v>
      </c>
      <c r="L71" s="139">
        <f t="shared" si="221"/>
        <v>79.020601337717949</v>
      </c>
      <c r="M71" s="139">
        <f t="shared" si="221"/>
        <v>78.858178623211572</v>
      </c>
      <c r="N71" s="139">
        <f t="shared" si="221"/>
        <v>75.683563167714055</v>
      </c>
      <c r="P71" s="28">
        <f t="shared" si="169"/>
        <v>2013</v>
      </c>
      <c r="Q71" s="140">
        <f t="shared" si="214"/>
        <v>5.9215262725683004</v>
      </c>
      <c r="R71" s="140">
        <f>IF(C71&lt;&gt;"",IF(C70&lt;&gt;"",(C71/C70-1)*100,"-"),"-")</f>
        <v>7.3498581725787826</v>
      </c>
      <c r="S71" s="140">
        <f t="shared" si="166"/>
        <v>7.0367327734756291</v>
      </c>
      <c r="T71" s="140">
        <f t="shared" si="166"/>
        <v>0.41414681658837882</v>
      </c>
      <c r="U71" s="140">
        <f t="shared" si="166"/>
        <v>9.5297459498409065</v>
      </c>
      <c r="V71" s="140">
        <f t="shared" si="166"/>
        <v>5.5994020285109025</v>
      </c>
      <c r="W71" s="140">
        <f t="shared" si="166"/>
        <v>-1.4720655374368841</v>
      </c>
      <c r="X71" s="140">
        <f t="shared" si="166"/>
        <v>1.5265986101038242</v>
      </c>
      <c r="Y71" s="140">
        <f t="shared" si="166"/>
        <v>2.1665768235178184</v>
      </c>
      <c r="Z71" s="140">
        <f t="shared" si="166"/>
        <v>5.6128087610880728</v>
      </c>
      <c r="AA71" s="140">
        <f t="shared" si="166"/>
        <v>4.1318804811764309</v>
      </c>
      <c r="AB71" s="140">
        <f t="shared" si="166"/>
        <v>2.0008430698222446</v>
      </c>
      <c r="AC71" s="141">
        <f t="shared" si="167"/>
        <v>4.1285539950649541</v>
      </c>
    </row>
    <row r="72" spans="1:29" x14ac:dyDescent="0.2">
      <c r="A72" s="7">
        <v>2014</v>
      </c>
      <c r="B72" s="139">
        <f t="shared" ref="B72:N72" si="222">IFERROR(B22/B47*100,"")</f>
        <v>80.490660499916288</v>
      </c>
      <c r="C72" s="139">
        <f t="shared" si="222"/>
        <v>80.328099262227653</v>
      </c>
      <c r="D72" s="139">
        <f t="shared" si="222"/>
        <v>77.40627427490206</v>
      </c>
      <c r="E72" s="139">
        <f t="shared" si="222"/>
        <v>79.259472027288012</v>
      </c>
      <c r="F72" s="139">
        <f t="shared" si="222"/>
        <v>78.296379620021455</v>
      </c>
      <c r="G72" s="139">
        <f t="shared" si="222"/>
        <v>78.195838947008895</v>
      </c>
      <c r="H72" s="139">
        <f t="shared" si="222"/>
        <v>81.402456988779008</v>
      </c>
      <c r="I72" s="139">
        <f t="shared" si="222"/>
        <v>79.107681599962064</v>
      </c>
      <c r="J72" s="139">
        <f t="shared" si="222"/>
        <v>78.466445931270187</v>
      </c>
      <c r="K72" s="139">
        <f t="shared" si="222"/>
        <v>80.613500521633981</v>
      </c>
      <c r="L72" s="139">
        <f t="shared" si="222"/>
        <v>81.067900893026192</v>
      </c>
      <c r="M72" s="139">
        <f t="shared" si="222"/>
        <v>80.706829015364519</v>
      </c>
      <c r="N72" s="139">
        <f t="shared" si="222"/>
        <v>79.655097564126876</v>
      </c>
      <c r="P72" s="28">
        <f t="shared" si="169"/>
        <v>2014</v>
      </c>
      <c r="Q72" s="140">
        <f t="shared" si="214"/>
        <v>1.825024234123851</v>
      </c>
      <c r="R72" s="140">
        <f t="shared" si="166"/>
        <v>12.179856351873109</v>
      </c>
      <c r="S72" s="140">
        <f t="shared" si="166"/>
        <v>9.3199083571838379</v>
      </c>
      <c r="T72" s="140">
        <f t="shared" si="166"/>
        <v>10.273526585574988</v>
      </c>
      <c r="U72" s="140">
        <f t="shared" si="166"/>
        <v>6.2354376512411047</v>
      </c>
      <c r="V72" s="140">
        <f t="shared" si="166"/>
        <v>2.6055506958615915</v>
      </c>
      <c r="W72" s="140">
        <f t="shared" si="166"/>
        <v>4.3990870812654626</v>
      </c>
      <c r="X72" s="140">
        <f t="shared" si="166"/>
        <v>7.3863923213536298</v>
      </c>
      <c r="Y72" s="140">
        <f t="shared" si="166"/>
        <v>2.0415691655850221</v>
      </c>
      <c r="Z72" s="140">
        <f t="shared" si="166"/>
        <v>3.995210808912697</v>
      </c>
      <c r="AA72" s="140">
        <f t="shared" si="166"/>
        <v>2.5908427937146428</v>
      </c>
      <c r="AB72" s="140">
        <f t="shared" si="166"/>
        <v>2.3442722421803452</v>
      </c>
      <c r="AC72" s="141">
        <f t="shared" si="167"/>
        <v>5.2475520842113932</v>
      </c>
    </row>
    <row r="73" spans="1:29" x14ac:dyDescent="0.2">
      <c r="A73" s="7">
        <v>2015</v>
      </c>
      <c r="B73" s="139">
        <f t="shared" ref="B73:N73" si="223">IFERROR(B23/B48*100,"")</f>
        <v>84.374605079697062</v>
      </c>
      <c r="C73" s="139">
        <f t="shared" si="223"/>
        <v>79.896756831122048</v>
      </c>
      <c r="D73" s="139">
        <f t="shared" si="223"/>
        <v>77.254887644725656</v>
      </c>
      <c r="E73" s="139">
        <f t="shared" si="223"/>
        <v>80.854988217986516</v>
      </c>
      <c r="F73" s="139">
        <f t="shared" si="223"/>
        <v>77.979478008251064</v>
      </c>
      <c r="G73" s="139">
        <f t="shared" si="223"/>
        <v>77.601930432714823</v>
      </c>
      <c r="H73" s="139">
        <f t="shared" si="223"/>
        <v>83.27491244514934</v>
      </c>
      <c r="I73" s="139">
        <f t="shared" si="223"/>
        <v>78.562017042384952</v>
      </c>
      <c r="J73" s="139">
        <f t="shared" si="223"/>
        <v>79.439539824232668</v>
      </c>
      <c r="K73" s="139">
        <f t="shared" si="223"/>
        <v>79.170105990510194</v>
      </c>
      <c r="L73" s="139">
        <f t="shared" si="223"/>
        <v>77.783066395357196</v>
      </c>
      <c r="M73" s="139">
        <f t="shared" si="223"/>
        <v>79.739212606324102</v>
      </c>
      <c r="N73" s="139">
        <f t="shared" si="223"/>
        <v>79.762956333267681</v>
      </c>
      <c r="P73" s="28">
        <f t="shared" si="169"/>
        <v>2015</v>
      </c>
      <c r="Q73" s="140">
        <f t="shared" si="214"/>
        <v>4.8253357043638756</v>
      </c>
      <c r="R73" s="140">
        <f t="shared" si="166"/>
        <v>-0.53697577194937729</v>
      </c>
      <c r="S73" s="140">
        <f t="shared" si="166"/>
        <v>-0.19557410764761141</v>
      </c>
      <c r="T73" s="140">
        <f t="shared" si="166"/>
        <v>2.013029042319614</v>
      </c>
      <c r="U73" s="140">
        <f t="shared" si="166"/>
        <v>-0.40474618789315686</v>
      </c>
      <c r="V73" s="140">
        <f t="shared" si="166"/>
        <v>-0.75951421749761439</v>
      </c>
      <c r="W73" s="140">
        <f t="shared" si="166"/>
        <v>2.3002443975719933</v>
      </c>
      <c r="X73" s="140">
        <f t="shared" si="166"/>
        <v>-0.6897744271365136</v>
      </c>
      <c r="Y73" s="140">
        <f t="shared" si="166"/>
        <v>1.2401401406848755</v>
      </c>
      <c r="Z73" s="140">
        <f t="shared" si="166"/>
        <v>-1.7905121620868325</v>
      </c>
      <c r="AA73" s="140">
        <f t="shared" si="166"/>
        <v>-4.0519545485746882</v>
      </c>
      <c r="AB73" s="140">
        <f t="shared" si="166"/>
        <v>-1.1989275515411513</v>
      </c>
      <c r="AC73" s="141">
        <f t="shared" si="167"/>
        <v>0.13540724001244175</v>
      </c>
    </row>
    <row r="74" spans="1:29" x14ac:dyDescent="0.2">
      <c r="A74" s="7">
        <v>2016</v>
      </c>
      <c r="B74" s="139">
        <f t="shared" ref="B74:N74" si="224">IFERROR(B24/B49*100,"")</f>
        <v>83.008770707841251</v>
      </c>
      <c r="C74" s="139">
        <f t="shared" si="224"/>
        <v>78.240797482036129</v>
      </c>
      <c r="D74" s="139">
        <f t="shared" si="224"/>
        <v>77.466386574943627</v>
      </c>
      <c r="E74" s="139">
        <f t="shared" si="224"/>
        <v>79.131320972200271</v>
      </c>
      <c r="F74" s="139">
        <f t="shared" si="224"/>
        <v>78.313061462912586</v>
      </c>
      <c r="G74" s="139">
        <f t="shared" si="224"/>
        <v>78.022411462365</v>
      </c>
      <c r="H74" s="139">
        <f t="shared" si="224"/>
        <v>84.485431288480015</v>
      </c>
      <c r="I74" s="139">
        <f t="shared" si="224"/>
        <v>78.762970644730032</v>
      </c>
      <c r="J74" s="139">
        <f t="shared" si="224"/>
        <v>79.952436163801067</v>
      </c>
      <c r="K74" s="139">
        <f t="shared" si="224"/>
        <v>79.12900045539952</v>
      </c>
      <c r="L74" s="139">
        <f t="shared" si="224"/>
        <v>80.671960814131936</v>
      </c>
      <c r="M74" s="139">
        <f t="shared" si="224"/>
        <v>80.409192251229697</v>
      </c>
      <c r="N74" s="139">
        <f t="shared" si="224"/>
        <v>79.906203112509132</v>
      </c>
      <c r="P74" s="28">
        <f t="shared" si="169"/>
        <v>2016</v>
      </c>
      <c r="Q74" s="140">
        <f t="shared" si="214"/>
        <v>-1.6187742396728155</v>
      </c>
      <c r="R74" s="140">
        <f t="shared" ref="R74" si="225">IF(C74&lt;&gt;"",IF(C73&lt;&gt;"",(C74/C73-1)*100,"-"),"-")</f>
        <v>-2.0726239897147836</v>
      </c>
      <c r="S74" s="140">
        <f t="shared" si="166"/>
        <v>0.27376770152147678</v>
      </c>
      <c r="T74" s="140">
        <f t="shared" si="166"/>
        <v>-2.1318007506713199</v>
      </c>
      <c r="U74" s="140">
        <f t="shared" si="166"/>
        <v>0.42778364664897151</v>
      </c>
      <c r="V74" s="140">
        <f t="shared" si="166"/>
        <v>0.54184351768769012</v>
      </c>
      <c r="W74" s="140">
        <f t="shared" si="166"/>
        <v>1.4536416884592951</v>
      </c>
      <c r="X74" s="140">
        <f t="shared" si="166"/>
        <v>0.25578976954814259</v>
      </c>
      <c r="Y74" s="140">
        <f t="shared" si="166"/>
        <v>0.64564364383685735</v>
      </c>
      <c r="Z74" s="140">
        <f t="shared" si="166"/>
        <v>-5.1920525552406893E-2</v>
      </c>
      <c r="AA74" s="140">
        <f t="shared" si="166"/>
        <v>3.7140402823553131</v>
      </c>
      <c r="AB74" s="140">
        <f t="shared" ref="AB74" si="226">IF(M74&lt;&gt;"",IF(M73&lt;&gt;"",(M74/M73-1)*100,"-"),"-")</f>
        <v>0.84021351980652081</v>
      </c>
      <c r="AC74" s="141">
        <f t="shared" si="167"/>
        <v>0.17959060925842874</v>
      </c>
    </row>
    <row r="75" spans="1:29" x14ac:dyDescent="0.2">
      <c r="A75" s="7">
        <v>2017</v>
      </c>
      <c r="B75" s="139">
        <f t="shared" ref="B75:N75" si="227">IFERROR(B25/B50*100,"")</f>
        <v>84.17507856870688</v>
      </c>
      <c r="C75" s="139">
        <f t="shared" si="227"/>
        <v>79.043029907657441</v>
      </c>
      <c r="D75" s="139">
        <f t="shared" si="227"/>
        <v>78.89927344774496</v>
      </c>
      <c r="E75" s="139">
        <f t="shared" si="227"/>
        <v>80.078609135717841</v>
      </c>
      <c r="F75" s="139">
        <f t="shared" si="227"/>
        <v>77.765137375295808</v>
      </c>
      <c r="G75" s="139">
        <f t="shared" si="227"/>
        <v>80.07749701295873</v>
      </c>
      <c r="H75" s="139">
        <f t="shared" si="227"/>
        <v>83.858382980563803</v>
      </c>
      <c r="I75" s="139">
        <f t="shared" si="227"/>
        <v>80.222350162998055</v>
      </c>
      <c r="J75" s="139">
        <f t="shared" si="227"/>
        <v>82.855439449928198</v>
      </c>
      <c r="K75" s="139">
        <f t="shared" si="227"/>
        <v>83.291135504582513</v>
      </c>
      <c r="L75" s="139">
        <f t="shared" si="227"/>
        <v>82.508903251950557</v>
      </c>
      <c r="M75" s="139">
        <f t="shared" si="227"/>
        <v>83.154235460661369</v>
      </c>
      <c r="N75" s="139">
        <f t="shared" si="227"/>
        <v>81.436854231750871</v>
      </c>
      <c r="P75" s="28">
        <f t="shared" si="169"/>
        <v>2017</v>
      </c>
      <c r="Q75" s="140">
        <f t="shared" si="214"/>
        <v>1.4050417213990363</v>
      </c>
      <c r="R75" s="140">
        <f t="shared" ref="R75" si="228">IF(C75&lt;&gt;"",IF(C74&lt;&gt;"",(C75/C74-1)*100,"-"),"-")</f>
        <v>1.0253377412282827</v>
      </c>
      <c r="S75" s="140">
        <f t="shared" ref="S75" si="229">IF(D75&lt;&gt;"",IF(D74&lt;&gt;"",(D75/D74-1)*100,"-"),"-")</f>
        <v>1.8496885373827432</v>
      </c>
      <c r="T75" s="140">
        <f t="shared" ref="T75" si="230">IF(E75&lt;&gt;"",IF(E74&lt;&gt;"",(E75/E74-1)*100,"-"),"-")</f>
        <v>1.1971089979028182</v>
      </c>
      <c r="U75" s="140">
        <f t="shared" ref="U75" si="231">IF(F75&lt;&gt;"",IF(F74&lt;&gt;"",(F75/F74-1)*100,"-"),"-")</f>
        <v>-0.69965862319948391</v>
      </c>
      <c r="V75" s="140">
        <f t="shared" ref="V75" si="232">IF(G75&lt;&gt;"",IF(G74&lt;&gt;"",(G75/G74-1)*100,"-"),"-")</f>
        <v>2.633968256140129</v>
      </c>
      <c r="W75" s="140">
        <f t="shared" ref="W75" si="233">IF(H75&lt;&gt;"",IF(H74&lt;&gt;"",(H75/H74-1)*100,"-"),"-")</f>
        <v>-0.74219696621435904</v>
      </c>
      <c r="X75" s="140">
        <f t="shared" ref="X75" si="234">IF(I75&lt;&gt;"",IF(I74&lt;&gt;"",(I75/I74-1)*100,"-"),"-")</f>
        <v>1.8528751598904769</v>
      </c>
      <c r="Y75" s="140">
        <f t="shared" ref="Y75" si="235">IF(J75&lt;&gt;"",IF(J74&lt;&gt;"",(J75/J74-1)*100,"-"),"-")</f>
        <v>3.6309128594651741</v>
      </c>
      <c r="Z75" s="140">
        <f t="shared" ref="Z75" si="236">IF(K75&lt;&gt;"",IF(K74&lt;&gt;"",(K75/K74-1)*100,"-"),"-")</f>
        <v>5.2599363384211451</v>
      </c>
      <c r="AA75" s="140">
        <f t="shared" ref="AA75" si="237">IF(L75&lt;&gt;"",IF(L74&lt;&gt;"",(L75/L74-1)*100,"-"),"-")</f>
        <v>2.2770519264443401</v>
      </c>
      <c r="AB75" s="140">
        <f t="shared" ref="AB75" si="238">IF(M75&lt;&gt;"",IF(M74&lt;&gt;"",(M75/M74-1)*100,"-"),"-")</f>
        <v>3.4138425378718917</v>
      </c>
      <c r="AC75" s="141">
        <f t="shared" si="167"/>
        <v>1.9155598184117828</v>
      </c>
    </row>
    <row r="76" spans="1:29" x14ac:dyDescent="0.2">
      <c r="A76" s="7">
        <v>2018</v>
      </c>
      <c r="B76" s="139">
        <f t="shared" ref="B76:N76" si="239">IFERROR(B26/B51*100,"")</f>
        <v>84.637049664018789</v>
      </c>
      <c r="C76" s="139">
        <f t="shared" si="239"/>
        <v>80.306769233803649</v>
      </c>
      <c r="D76" s="139">
        <f t="shared" si="239"/>
        <v>80.057548557631335</v>
      </c>
      <c r="E76" s="139">
        <f t="shared" si="239"/>
        <v>80.454844504933078</v>
      </c>
      <c r="F76" s="139">
        <f t="shared" si="239"/>
        <v>76.844663490564329</v>
      </c>
      <c r="G76" s="139">
        <f t="shared" si="239"/>
        <v>77.863691320424465</v>
      </c>
      <c r="H76" s="139">
        <f t="shared" si="239"/>
        <v>83.844871525343123</v>
      </c>
      <c r="I76" s="139">
        <f t="shared" si="239"/>
        <v>79.984011637518037</v>
      </c>
      <c r="J76" s="139">
        <f t="shared" si="239"/>
        <v>80.691308594857574</v>
      </c>
      <c r="K76" s="139">
        <f t="shared" si="239"/>
        <v>81.424574471974523</v>
      </c>
      <c r="L76" s="139">
        <f t="shared" si="239"/>
        <v>83.59716537634695</v>
      </c>
      <c r="M76" s="139">
        <f t="shared" si="239"/>
        <v>84.270521553675366</v>
      </c>
      <c r="N76" s="139">
        <f t="shared" si="239"/>
        <v>81.287322913782916</v>
      </c>
      <c r="P76" s="28">
        <f t="shared" si="169"/>
        <v>2018</v>
      </c>
      <c r="Q76" s="140">
        <f t="shared" si="214"/>
        <v>0.54882169778414092</v>
      </c>
      <c r="R76" s="140">
        <f t="shared" ref="R76" si="240">IF(C76&lt;&gt;"",IF(C75&lt;&gt;"",(C76/C75-1)*100,"-"),"-")</f>
        <v>1.598799195352929</v>
      </c>
      <c r="S76" s="140">
        <f t="shared" ref="S76" si="241">IF(D76&lt;&gt;"",IF(D75&lt;&gt;"",(D76/D75-1)*100,"-"),"-")</f>
        <v>1.4680428085988684</v>
      </c>
      <c r="T76" s="140">
        <f t="shared" ref="T76" si="242">IF(E76&lt;&gt;"",IF(E75&lt;&gt;"",(E76/E75-1)*100,"-"),"-")</f>
        <v>0.46983254738801605</v>
      </c>
      <c r="U76" s="140">
        <f t="shared" ref="U76" si="243">IF(F76&lt;&gt;"",IF(F75&lt;&gt;"",(F76/F75-1)*100,"-"),"-")</f>
        <v>-1.1836587908142682</v>
      </c>
      <c r="V76" s="140">
        <f t="shared" ref="V76" si="244">IF(G76&lt;&gt;"",IF(G75&lt;&gt;"",(G76/G75-1)*100,"-"),"-")</f>
        <v>-2.7645790329535513</v>
      </c>
      <c r="W76" s="140">
        <f t="shared" ref="W76" si="245">IF(H76&lt;&gt;"",IF(H75&lt;&gt;"",(H76/H75-1)*100,"-"),"-")</f>
        <v>-1.6112229619080765E-2</v>
      </c>
      <c r="X76" s="140">
        <f t="shared" ref="X76" si="246">IF(I76&lt;&gt;"",IF(I75&lt;&gt;"",(I76/I75-1)*100,"-"),"-")</f>
        <v>-0.29709741112764476</v>
      </c>
      <c r="Y76" s="140">
        <f t="shared" ref="Y76" si="247">IF(J76&lt;&gt;"",IF(J75&lt;&gt;"",(J76/J75-1)*100,"-"),"-")</f>
        <v>-2.6119357635879359</v>
      </c>
      <c r="Z76" s="140">
        <f t="shared" ref="Z76:Z77" si="248">IF(K76&lt;&gt;"",IF(K75&lt;&gt;"",(K76/K75-1)*100,"-"),"-")</f>
        <v>-2.2410080272051269</v>
      </c>
      <c r="AA76" s="140">
        <f t="shared" ref="AA76:AB77" si="249">IF(L76&lt;&gt;"",IF(L75&lt;&gt;"",(L76/L75-1)*100,"-"),"-")</f>
        <v>1.3189632651803063</v>
      </c>
      <c r="AB76" s="140">
        <f t="shared" ref="AB76" si="250">IF(M76&lt;&gt;"",IF(M75&lt;&gt;"",(M76/M75-1)*100,"-"),"-")</f>
        <v>1.3424284245173501</v>
      </c>
      <c r="AC76" s="141">
        <f t="shared" si="167"/>
        <v>-0.18361627469354325</v>
      </c>
    </row>
    <row r="77" spans="1:29" x14ac:dyDescent="0.2">
      <c r="A77" s="7">
        <v>2019</v>
      </c>
      <c r="B77" s="139">
        <f t="shared" ref="B77:N77" si="251">IFERROR(B27/B52*100,"")</f>
        <v>83.997716379746436</v>
      </c>
      <c r="C77" s="139">
        <f t="shared" si="251"/>
        <v>82.393589922961823</v>
      </c>
      <c r="D77" s="139">
        <f t="shared" si="251"/>
        <v>80.931557932286168</v>
      </c>
      <c r="E77" s="139">
        <f t="shared" si="251"/>
        <v>81.868102922792318</v>
      </c>
      <c r="F77" s="139">
        <f t="shared" si="251"/>
        <v>81.655464750072838</v>
      </c>
      <c r="G77" s="139">
        <f t="shared" si="251"/>
        <v>81.671059130067292</v>
      </c>
      <c r="H77" s="139">
        <f t="shared" si="251"/>
        <v>84.369891801708292</v>
      </c>
      <c r="I77" s="139">
        <f t="shared" si="251"/>
        <v>82.355629856492257</v>
      </c>
      <c r="J77" s="139">
        <f t="shared" si="251"/>
        <v>81.650807794577887</v>
      </c>
      <c r="K77" s="139">
        <f t="shared" si="251"/>
        <v>83.942112449588222</v>
      </c>
      <c r="L77" s="139">
        <f t="shared" si="251"/>
        <v>82.465734006303165</v>
      </c>
      <c r="M77" s="139">
        <f t="shared" si="251"/>
        <v>83.701426184602056</v>
      </c>
      <c r="N77" s="139">
        <f t="shared" si="251"/>
        <v>82.656009776148693</v>
      </c>
      <c r="P77" s="28">
        <f t="shared" si="169"/>
        <v>2019</v>
      </c>
      <c r="Q77" s="140">
        <f t="shared" ref="Q77:R78" si="252">IF(B77&lt;&gt;"",IF(B76&lt;&gt;"",(B77/B76-1)*100,"-"),"-")</f>
        <v>-0.75538229039209259</v>
      </c>
      <c r="R77" s="140">
        <f t="shared" ref="R77" si="253">IF(C77&lt;&gt;"",IF(C76&lt;&gt;"",(C77/C76-1)*100,"-"),"-")</f>
        <v>2.5985613779115457</v>
      </c>
      <c r="S77" s="140">
        <f t="shared" ref="S77:S78" si="254">IF(D77&lt;&gt;"",IF(D76&lt;&gt;"",(D77/D76-1)*100,"-"),"-")</f>
        <v>1.0917263773392305</v>
      </c>
      <c r="T77" s="140">
        <f t="shared" ref="T77" si="255">IF(E77&lt;&gt;"",IF(E76&lt;&gt;"",(E77/E76-1)*100,"-"),"-")</f>
        <v>1.7565858545318447</v>
      </c>
      <c r="U77" s="140">
        <f t="shared" ref="U77" si="256">IF(F77&lt;&gt;"",IF(F76&lt;&gt;"",(F77/F76-1)*100,"-"),"-")</f>
        <v>6.2604233540553222</v>
      </c>
      <c r="V77" s="140">
        <f t="shared" ref="V77" si="257">IF(G77&lt;&gt;"",IF(G76&lt;&gt;"",(G77/G76-1)*100,"-"),"-")</f>
        <v>4.8897859131475707</v>
      </c>
      <c r="W77" s="140">
        <f t="shared" ref="W77" si="258">IF(H77&lt;&gt;"",IF(H76&lt;&gt;"",(H77/H76-1)*100,"-"),"-")</f>
        <v>0.62618054845069437</v>
      </c>
      <c r="X77" s="140">
        <f t="shared" ref="X77" si="259">IF(I77&lt;&gt;"",IF(I76&lt;&gt;"",(I77/I76-1)*100,"-"),"-")</f>
        <v>2.9651153654585816</v>
      </c>
      <c r="Y77" s="140">
        <f>IF(J77&lt;&gt;"",IF(J76&lt;&gt;"",(J77/J76-1)*100,"-"),"-")</f>
        <v>1.1890985738474802</v>
      </c>
      <c r="Z77" s="140">
        <f t="shared" si="248"/>
        <v>3.0918650713737561</v>
      </c>
      <c r="AA77" s="140">
        <f t="shared" si="249"/>
        <v>-1.3534326970898847</v>
      </c>
      <c r="AB77" s="140">
        <f t="shared" si="249"/>
        <v>-0.67531962373204024</v>
      </c>
      <c r="AC77" s="141">
        <f t="shared" si="167"/>
        <v>1.6837642246103623</v>
      </c>
    </row>
    <row r="78" spans="1:29" x14ac:dyDescent="0.2">
      <c r="A78" s="7">
        <v>2020</v>
      </c>
      <c r="B78" s="139">
        <f t="shared" ref="B78:N78" si="260">IFERROR(B28/B53*100,"")</f>
        <v>85.425050141194006</v>
      </c>
      <c r="C78" s="139">
        <f t="shared" si="260"/>
        <v>81.855882022214004</v>
      </c>
      <c r="D78" s="139" t="str">
        <f t="shared" si="260"/>
        <v/>
      </c>
      <c r="E78" s="139" t="str">
        <f t="shared" si="260"/>
        <v/>
      </c>
      <c r="F78" s="139" t="str">
        <f t="shared" si="260"/>
        <v/>
      </c>
      <c r="G78" s="139" t="str">
        <f t="shared" si="260"/>
        <v/>
      </c>
      <c r="H78" s="139" t="str">
        <f t="shared" si="260"/>
        <v/>
      </c>
      <c r="I78" s="139" t="str">
        <f t="shared" si="260"/>
        <v/>
      </c>
      <c r="J78" s="139" t="str">
        <f t="shared" si="260"/>
        <v/>
      </c>
      <c r="K78" s="139" t="str">
        <f t="shared" si="260"/>
        <v/>
      </c>
      <c r="L78" s="139" t="str">
        <f t="shared" si="260"/>
        <v/>
      </c>
      <c r="M78" s="139" t="str">
        <f t="shared" si="260"/>
        <v/>
      </c>
      <c r="N78" s="139">
        <f t="shared" si="260"/>
        <v>83.794466802937905</v>
      </c>
      <c r="P78" s="28">
        <f t="shared" si="169"/>
        <v>2020</v>
      </c>
      <c r="Q78" s="140">
        <f t="shared" si="252"/>
        <v>1.6992530546839024</v>
      </c>
      <c r="R78" s="140">
        <f t="shared" si="252"/>
        <v>-0.65260889985565562</v>
      </c>
      <c r="S78" s="31" t="str">
        <f t="shared" si="254"/>
        <v>-</v>
      </c>
      <c r="T78" s="140" t="str">
        <f t="shared" ref="T78" si="261">IF(E78&lt;&gt;"",IF(E77&lt;&gt;"",(E78/E77-1)*100,"-"),"-")</f>
        <v>-</v>
      </c>
      <c r="U78" s="140" t="str">
        <f t="shared" ref="U78" si="262">IF(F78&lt;&gt;"",IF(F77&lt;&gt;"",(F78/F77-1)*100,"-"),"-")</f>
        <v>-</v>
      </c>
      <c r="V78" s="140" t="str">
        <f t="shared" ref="V78" si="263">IF(G78&lt;&gt;"",IF(G77&lt;&gt;"",(G78/G77-1)*100,"-"),"-")</f>
        <v>-</v>
      </c>
      <c r="W78" s="140" t="str">
        <f t="shared" ref="W78" si="264">IF(H78&lt;&gt;"",IF(H77&lt;&gt;"",(H78/H77-1)*100,"-"),"-")</f>
        <v>-</v>
      </c>
      <c r="X78" s="140" t="str">
        <f t="shared" ref="X78" si="265">IF(I78&lt;&gt;"",IF(I77&lt;&gt;"",(I78/I77-1)*100,"-"),"-")</f>
        <v>-</v>
      </c>
      <c r="Y78" s="140" t="str">
        <f>IF(J78&lt;&gt;"",IF(J77&lt;&gt;"",(J78/J77-1)*100,"-"),"-")</f>
        <v>-</v>
      </c>
      <c r="Z78" s="140" t="str">
        <f t="shared" ref="Z78" si="266">IF(K78&lt;&gt;"",IF(K77&lt;&gt;"",(K78/K77-1)*100,"-"),"-")</f>
        <v>-</v>
      </c>
      <c r="AA78" s="140" t="str">
        <f t="shared" ref="AA78" si="267">IF(L78&lt;&gt;"",IF(L77&lt;&gt;"",(L78/L77-1)*100,"-"),"-")</f>
        <v>-</v>
      </c>
      <c r="AB78" s="140" t="str">
        <f t="shared" ref="AB78" si="268">IF(M78&lt;&gt;"",IF(M77&lt;&gt;"",(M78/M77-1)*100,"-"),"-")</f>
        <v>-</v>
      </c>
      <c r="AC78" s="141" t="str">
        <f t="shared" si="167"/>
        <v>-</v>
      </c>
    </row>
    <row r="79" spans="1:29" x14ac:dyDescent="0.2"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</row>
    <row r="80" spans="1:29" ht="15.75" x14ac:dyDescent="0.2">
      <c r="A80" s="38" t="s">
        <v>24</v>
      </c>
      <c r="B80" s="3"/>
      <c r="C80" s="3"/>
      <c r="D80" s="3"/>
      <c r="E80" s="3"/>
      <c r="F80" s="3"/>
      <c r="G80" s="2"/>
      <c r="H80" s="2"/>
      <c r="I80" s="2"/>
      <c r="J80" s="21"/>
      <c r="K80" s="21"/>
      <c r="L80" s="21"/>
      <c r="M80" s="21"/>
      <c r="P80" s="10"/>
    </row>
    <row r="81" spans="1:29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</row>
    <row r="82" spans="1:29" x14ac:dyDescent="0.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</row>
    <row r="83" spans="1:29" ht="15.75" x14ac:dyDescent="0.2">
      <c r="A83" s="6" t="s">
        <v>2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P83" s="22" t="s">
        <v>18</v>
      </c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</row>
    <row r="84" spans="1:29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</row>
    <row r="85" spans="1:29" ht="15" x14ac:dyDescent="0.2">
      <c r="A85" s="33"/>
      <c r="B85" s="5" t="s">
        <v>4</v>
      </c>
      <c r="C85" s="5" t="s">
        <v>5</v>
      </c>
      <c r="D85" s="5" t="s">
        <v>6</v>
      </c>
      <c r="E85" s="5" t="s">
        <v>7</v>
      </c>
      <c r="F85" s="5" t="s">
        <v>8</v>
      </c>
      <c r="G85" s="5" t="s">
        <v>9</v>
      </c>
      <c r="H85" s="5" t="s">
        <v>10</v>
      </c>
      <c r="I85" s="5" t="s">
        <v>11</v>
      </c>
      <c r="J85" s="5" t="s">
        <v>12</v>
      </c>
      <c r="K85" s="5" t="s">
        <v>13</v>
      </c>
      <c r="L85" s="5" t="s">
        <v>14</v>
      </c>
      <c r="M85" s="8" t="s">
        <v>15</v>
      </c>
      <c r="N85" s="8" t="s">
        <v>3</v>
      </c>
      <c r="P85" s="25"/>
      <c r="Q85" s="26" t="s">
        <v>4</v>
      </c>
      <c r="R85" s="26" t="s">
        <v>5</v>
      </c>
      <c r="S85" s="26" t="s">
        <v>6</v>
      </c>
      <c r="T85" s="26" t="s">
        <v>7</v>
      </c>
      <c r="U85" s="26" t="s">
        <v>8</v>
      </c>
      <c r="V85" s="26" t="s">
        <v>9</v>
      </c>
      <c r="W85" s="26" t="s">
        <v>10</v>
      </c>
      <c r="X85" s="26" t="s">
        <v>11</v>
      </c>
      <c r="Y85" s="26" t="s">
        <v>12</v>
      </c>
      <c r="Z85" s="26" t="s">
        <v>13</v>
      </c>
      <c r="AA85" s="26" t="s">
        <v>14</v>
      </c>
      <c r="AB85" s="26" t="s">
        <v>15</v>
      </c>
      <c r="AC85" s="26" t="s">
        <v>3</v>
      </c>
    </row>
    <row r="86" spans="1:29" x14ac:dyDescent="0.2">
      <c r="A86" s="7">
        <v>2000</v>
      </c>
      <c r="B86" s="43">
        <v>2000692.22</v>
      </c>
      <c r="C86" s="43">
        <v>1797488.5089999998</v>
      </c>
      <c r="D86" s="43">
        <v>1943747.243</v>
      </c>
      <c r="E86" s="43">
        <v>1865009.5000000002</v>
      </c>
      <c r="F86" s="43">
        <v>1740111.7</v>
      </c>
      <c r="G86" s="43">
        <v>1767392.102</v>
      </c>
      <c r="H86" s="43">
        <v>2060290.6969999999</v>
      </c>
      <c r="I86" s="43">
        <v>1923856.923</v>
      </c>
      <c r="J86" s="43">
        <v>1866424.558</v>
      </c>
      <c r="K86" s="43">
        <v>1907096.0289999999</v>
      </c>
      <c r="L86" s="43">
        <v>1696979.7719999999</v>
      </c>
      <c r="M86" s="43">
        <v>1820959.7950000002</v>
      </c>
      <c r="N86" s="27">
        <f>SUM(B86:M86)</f>
        <v>22390049.048</v>
      </c>
      <c r="P86" s="28">
        <v>2000</v>
      </c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30"/>
      <c r="AB86" s="29"/>
      <c r="AC86" s="29"/>
    </row>
    <row r="87" spans="1:29" x14ac:dyDescent="0.2">
      <c r="A87" s="7">
        <v>2001</v>
      </c>
      <c r="B87" s="43">
        <v>2001259.6870000002</v>
      </c>
      <c r="C87" s="43">
        <v>1758955.3769999999</v>
      </c>
      <c r="D87" s="43">
        <v>1881865.0630000001</v>
      </c>
      <c r="E87" s="43">
        <v>1683031.8020000001</v>
      </c>
      <c r="F87" s="43">
        <v>1563925.0429999998</v>
      </c>
      <c r="G87" s="43">
        <v>1776648.841</v>
      </c>
      <c r="H87" s="43">
        <v>2082842.4839999997</v>
      </c>
      <c r="I87" s="43">
        <v>1954476.0420000001</v>
      </c>
      <c r="J87" s="43">
        <v>1667560.3180000002</v>
      </c>
      <c r="K87" s="43">
        <v>1586599.68</v>
      </c>
      <c r="L87" s="43">
        <v>1552194.7640000002</v>
      </c>
      <c r="M87" s="43">
        <v>1718041.5409999997</v>
      </c>
      <c r="N87" s="27">
        <f t="shared" ref="N87:N97" si="269">SUM(B87:M87)</f>
        <v>21227400.642000001</v>
      </c>
      <c r="P87" s="28">
        <f>P86+1</f>
        <v>2001</v>
      </c>
      <c r="Q87" s="140">
        <f>IF(B87&lt;&gt;"",IF(B86&lt;&gt;"",(B87/B86-1)*100,"-"),"-")</f>
        <v>2.8363533097564009E-2</v>
      </c>
      <c r="R87" s="140">
        <f t="shared" ref="R87:AB102" si="270">IF(C87&lt;&gt;"",IF(C86&lt;&gt;"",(C87/C86-1)*100,"-"),"-")</f>
        <v>-2.1437206305945811</v>
      </c>
      <c r="S87" s="140">
        <f t="shared" si="270"/>
        <v>-3.1836536475025601</v>
      </c>
      <c r="T87" s="140">
        <f t="shared" si="270"/>
        <v>-9.7574676161166991</v>
      </c>
      <c r="U87" s="140">
        <f t="shared" si="270"/>
        <v>-10.125019962798943</v>
      </c>
      <c r="V87" s="140">
        <f t="shared" si="270"/>
        <v>0.52375129375790141</v>
      </c>
      <c r="W87" s="140">
        <f t="shared" si="270"/>
        <v>1.0945924782768568</v>
      </c>
      <c r="X87" s="140">
        <f t="shared" si="270"/>
        <v>1.5915486559288317</v>
      </c>
      <c r="Y87" s="140">
        <f t="shared" si="270"/>
        <v>-10.654823370578459</v>
      </c>
      <c r="Z87" s="140">
        <f t="shared" si="270"/>
        <v>-16.805464650254375</v>
      </c>
      <c r="AA87" s="140">
        <f t="shared" si="270"/>
        <v>-8.5319230310778043</v>
      </c>
      <c r="AB87" s="140">
        <f t="shared" si="270"/>
        <v>-5.6518685521005914</v>
      </c>
      <c r="AC87" s="141">
        <f t="shared" ref="AC87:AC106" si="271">IF(COUNTIF(Q87:AB87,"-")=0,IF(N87&lt;&gt;"",IF(N86&lt;&gt;"",(N87/N86-1)*100,"-"),"-"),"-")</f>
        <v>-5.1927014697801805</v>
      </c>
    </row>
    <row r="88" spans="1:29" x14ac:dyDescent="0.2">
      <c r="A88" s="7">
        <v>2002</v>
      </c>
      <c r="B88" s="43">
        <v>1905900.531</v>
      </c>
      <c r="C88" s="43">
        <v>1674870.084</v>
      </c>
      <c r="D88" s="43">
        <v>1730385.8770000001</v>
      </c>
      <c r="E88" s="43">
        <v>1591367.541</v>
      </c>
      <c r="F88" s="43">
        <v>1620198.8800000001</v>
      </c>
      <c r="G88" s="43">
        <v>1684287.5089999998</v>
      </c>
      <c r="H88" s="43">
        <v>1919053.1360000002</v>
      </c>
      <c r="I88" s="43">
        <v>1842141.4529999997</v>
      </c>
      <c r="J88" s="43">
        <v>1690791.9650000001</v>
      </c>
      <c r="K88" s="43">
        <v>1636714.9779999999</v>
      </c>
      <c r="L88" s="43">
        <v>1589259.5079999999</v>
      </c>
      <c r="M88" s="43">
        <v>1789935.6210000003</v>
      </c>
      <c r="N88" s="27">
        <f t="shared" si="269"/>
        <v>20674907.083000001</v>
      </c>
      <c r="P88" s="28">
        <f t="shared" ref="P88:P106" si="272">P87+1</f>
        <v>2002</v>
      </c>
      <c r="Q88" s="140">
        <f t="shared" ref="Q88" si="273">IF(B88&lt;&gt;"",IF(B87&lt;&gt;"",(B88/B87-1)*100,"-"),"-")</f>
        <v>-4.7649566230432043</v>
      </c>
      <c r="R88" s="140">
        <f t="shared" si="270"/>
        <v>-4.7804108108422945</v>
      </c>
      <c r="S88" s="140">
        <f t="shared" si="270"/>
        <v>-8.0494180469303895</v>
      </c>
      <c r="T88" s="140">
        <f t="shared" si="270"/>
        <v>-5.4463772396381671</v>
      </c>
      <c r="U88" s="140">
        <f t="shared" si="270"/>
        <v>3.5982438705663977</v>
      </c>
      <c r="V88" s="140">
        <f t="shared" si="270"/>
        <v>-5.1986261926703525</v>
      </c>
      <c r="W88" s="140">
        <f t="shared" si="270"/>
        <v>-7.8637414618819346</v>
      </c>
      <c r="X88" s="140">
        <f t="shared" si="270"/>
        <v>-5.747555180315711</v>
      </c>
      <c r="Y88" s="140">
        <f t="shared" si="270"/>
        <v>1.3931518248085251</v>
      </c>
      <c r="Z88" s="140">
        <f t="shared" si="270"/>
        <v>3.1586605387440958</v>
      </c>
      <c r="AA88" s="140">
        <f t="shared" si="270"/>
        <v>2.3878926059822447</v>
      </c>
      <c r="AB88" s="140">
        <f t="shared" si="270"/>
        <v>4.1846531812120169</v>
      </c>
      <c r="AC88" s="141">
        <f t="shared" si="271"/>
        <v>-2.6027376988723261</v>
      </c>
    </row>
    <row r="89" spans="1:29" x14ac:dyDescent="0.2">
      <c r="A89" s="7">
        <v>2003</v>
      </c>
      <c r="B89" s="43">
        <v>1943121.3089999997</v>
      </c>
      <c r="C89" s="43">
        <v>1662895.4979999999</v>
      </c>
      <c r="D89" s="43">
        <v>1747398.9720000001</v>
      </c>
      <c r="E89" s="43">
        <v>1550523.4690000003</v>
      </c>
      <c r="F89" s="43">
        <v>1475262.3109999998</v>
      </c>
      <c r="G89" s="43">
        <v>1599324.399</v>
      </c>
      <c r="H89" s="43">
        <v>1834659.406</v>
      </c>
      <c r="I89" s="43">
        <v>1832254.6669999999</v>
      </c>
      <c r="J89" s="43">
        <v>1715716.7579999999</v>
      </c>
      <c r="K89" s="43">
        <v>1782976.737</v>
      </c>
      <c r="L89" s="43">
        <v>1755486.2710000002</v>
      </c>
      <c r="M89" s="43">
        <v>1704956.3730000001</v>
      </c>
      <c r="N89" s="27">
        <f t="shared" ref="N89" si="274">SUM(B89:M89)</f>
        <v>20604576.169999998</v>
      </c>
      <c r="P89" s="28">
        <f t="shared" si="272"/>
        <v>2003</v>
      </c>
      <c r="Q89" s="140">
        <f t="shared" ref="Q89" si="275">IF(B89&lt;&gt;"",IF(B88&lt;&gt;"",(B89/B88-1)*100,"-"),"-")</f>
        <v>1.9529234288250263</v>
      </c>
      <c r="R89" s="140">
        <f t="shared" ref="R89" si="276">IF(C89&lt;&gt;"",IF(C88&lt;&gt;"",(C89/C88-1)*100,"-"),"-")</f>
        <v>-0.71495610999283699</v>
      </c>
      <c r="S89" s="140">
        <f t="shared" ref="S89" si="277">IF(D89&lt;&gt;"",IF(D88&lt;&gt;"",(D89/D88-1)*100,"-"),"-")</f>
        <v>0.98319659366936651</v>
      </c>
      <c r="T89" s="140">
        <f t="shared" ref="T89" si="278">IF(E89&lt;&gt;"",IF(E88&lt;&gt;"",(E89/E88-1)*100,"-"),"-")</f>
        <v>-2.5666020543773094</v>
      </c>
      <c r="U89" s="140">
        <f t="shared" ref="U89" si="279">IF(F89&lt;&gt;"",IF(F88&lt;&gt;"",(F89/F88-1)*100,"-"),"-")</f>
        <v>-8.9456035792346853</v>
      </c>
      <c r="V89" s="140">
        <f t="shared" ref="V89" si="280">IF(G89&lt;&gt;"",IF(G88&lt;&gt;"",(G89/G88-1)*100,"-"),"-")</f>
        <v>-5.0444540819782224</v>
      </c>
      <c r="W89" s="140">
        <f t="shared" ref="W89" si="281">IF(H89&lt;&gt;"",IF(H88&lt;&gt;"",(H89/H88-1)*100,"-"),"-")</f>
        <v>-4.3976755211639018</v>
      </c>
      <c r="X89" s="140">
        <f t="shared" ref="X89" si="282">IF(I89&lt;&gt;"",IF(I88&lt;&gt;"",(I89/I88-1)*100,"-"),"-")</f>
        <v>-0.53670069602411719</v>
      </c>
      <c r="Y89" s="140">
        <f t="shared" ref="Y89" si="283">IF(J89&lt;&gt;"",IF(J88&lt;&gt;"",(J89/J88-1)*100,"-"),"-")</f>
        <v>1.4741490092188725</v>
      </c>
      <c r="Z89" s="140">
        <f t="shared" ref="Z89" si="284">IF(K89&lt;&gt;"",IF(K88&lt;&gt;"",(K89/K88-1)*100,"-"),"-")</f>
        <v>8.9362999035254234</v>
      </c>
      <c r="AA89" s="140">
        <f t="shared" ref="AA89" si="285">IF(L89&lt;&gt;"",IF(L88&lt;&gt;"",(L89/L88-1)*100,"-"),"-")</f>
        <v>10.459384522367143</v>
      </c>
      <c r="AB89" s="140">
        <f t="shared" ref="AB89" si="286">IF(M89&lt;&gt;"",IF(M88&lt;&gt;"",(M89/M88-1)*100,"-"),"-")</f>
        <v>-4.7476147746880359</v>
      </c>
      <c r="AC89" s="141">
        <f t="shared" ref="AC89" si="287">IF(COUNTIF(Q89:AB89,"-")=0,IF(N89&lt;&gt;"",IF(N88&lt;&gt;"",(N89/N88-1)*100,"-"),"-"),"-")</f>
        <v>-0.34017523134520777</v>
      </c>
    </row>
    <row r="90" spans="1:29" x14ac:dyDescent="0.2">
      <c r="A90" s="7">
        <v>2004</v>
      </c>
      <c r="B90" s="43">
        <v>1886620.9850000001</v>
      </c>
      <c r="C90" s="43">
        <v>1730272.9599999997</v>
      </c>
      <c r="D90" s="43">
        <v>1710957.202</v>
      </c>
      <c r="E90" s="43">
        <v>1657665.3929999999</v>
      </c>
      <c r="F90" s="43">
        <v>1667276.6430000002</v>
      </c>
      <c r="G90" s="43">
        <v>1740645.4589999998</v>
      </c>
      <c r="H90" s="43">
        <v>2100912.8119999999</v>
      </c>
      <c r="I90" s="43">
        <v>1474358.3970000001</v>
      </c>
      <c r="J90" s="43">
        <v>1810467.1869999999</v>
      </c>
      <c r="K90" s="43">
        <v>2006517.3099999998</v>
      </c>
      <c r="L90" s="43">
        <v>1827073.9700000002</v>
      </c>
      <c r="M90" s="43">
        <v>1866119.2390000001</v>
      </c>
      <c r="N90" s="27">
        <f t="shared" ref="N90" si="288">SUM(B90:M90)</f>
        <v>21478887.556999996</v>
      </c>
      <c r="P90" s="28">
        <f t="shared" si="272"/>
        <v>2004</v>
      </c>
      <c r="Q90" s="140">
        <f t="shared" ref="Q90" si="289">IF(B90&lt;&gt;"",IF(B89&lt;&gt;"",(B90/B89-1)*100,"-"),"-")</f>
        <v>-2.907709556696525</v>
      </c>
      <c r="R90" s="140">
        <f t="shared" ref="R90" si="290">IF(C90&lt;&gt;"",IF(C89&lt;&gt;"",(C90/C89-1)*100,"-"),"-")</f>
        <v>4.0518157684013234</v>
      </c>
      <c r="S90" s="140">
        <f t="shared" ref="S90" si="291">IF(D90&lt;&gt;"",IF(D89&lt;&gt;"",(D90/D89-1)*100,"-"),"-")</f>
        <v>-2.0854865193316585</v>
      </c>
      <c r="T90" s="140">
        <f t="shared" ref="T90" si="292">IF(E90&lt;&gt;"",IF(E89&lt;&gt;"",(E90/E89-1)*100,"-"),"-")</f>
        <v>6.9100485185883853</v>
      </c>
      <c r="U90" s="140">
        <f t="shared" ref="U90" si="293">IF(F90&lt;&gt;"",IF(F89&lt;&gt;"",(F90/F89-1)*100,"-"),"-")</f>
        <v>13.015606144635017</v>
      </c>
      <c r="V90" s="140">
        <f t="shared" ref="V90" si="294">IF(G90&lt;&gt;"",IF(G89&lt;&gt;"",(G90/G89-1)*100,"-"),"-")</f>
        <v>8.8362973820922619</v>
      </c>
      <c r="W90" s="140">
        <f t="shared" ref="W90" si="295">IF(H90&lt;&gt;"",IF(H89&lt;&gt;"",(H90/H89-1)*100,"-"),"-")</f>
        <v>14.512416044594168</v>
      </c>
      <c r="X90" s="140">
        <f t="shared" ref="X90" si="296">IF(I90&lt;&gt;"",IF(I89&lt;&gt;"",(I90/I89-1)*100,"-"),"-")</f>
        <v>-19.533107293758079</v>
      </c>
      <c r="Y90" s="140">
        <f t="shared" ref="Y90" si="297">IF(J90&lt;&gt;"",IF(J89&lt;&gt;"",(J90/J89-1)*100,"-"),"-")</f>
        <v>5.5224983120436555</v>
      </c>
      <c r="Z90" s="140">
        <f t="shared" ref="Z90" si="298">IF(K90&lt;&gt;"",IF(K89&lt;&gt;"",(K90/K89-1)*100,"-"),"-")</f>
        <v>12.537492405881</v>
      </c>
      <c r="AA90" s="140">
        <f t="shared" ref="AA90" si="299">IF(L90&lt;&gt;"",IF(L89&lt;&gt;"",(L90/L89-1)*100,"-"),"-")</f>
        <v>4.0779412623501043</v>
      </c>
      <c r="AB90" s="140">
        <f t="shared" ref="AB90" si="300">IF(M90&lt;&gt;"",IF(M89&lt;&gt;"",(M90/M89-1)*100,"-"),"-")</f>
        <v>9.4526093777063345</v>
      </c>
      <c r="AC90" s="141">
        <f t="shared" ref="AC90" si="301">IF(COUNTIF(Q90:AB90,"-")=0,IF(N90&lt;&gt;"",IF(N89&lt;&gt;"",(N90/N89-1)*100,"-"),"-"),"-")</f>
        <v>4.2432874124000985</v>
      </c>
    </row>
    <row r="91" spans="1:29" x14ac:dyDescent="0.2">
      <c r="A91" s="7">
        <v>2005</v>
      </c>
      <c r="B91" s="43">
        <v>2120868.1169999992</v>
      </c>
      <c r="C91" s="43">
        <v>1875216.2429999998</v>
      </c>
      <c r="D91" s="43">
        <v>1967923.6739999996</v>
      </c>
      <c r="E91" s="43">
        <v>1810561.9620000001</v>
      </c>
      <c r="F91" s="43">
        <v>1737741.1749999996</v>
      </c>
      <c r="G91" s="43">
        <v>1824633.3539999998</v>
      </c>
      <c r="H91" s="43">
        <v>2258575.0640000002</v>
      </c>
      <c r="I91" s="43">
        <v>2085268.574</v>
      </c>
      <c r="J91" s="43">
        <v>1954975.6739999999</v>
      </c>
      <c r="K91" s="43">
        <v>2025008.7110000006</v>
      </c>
      <c r="L91" s="43">
        <v>1824271.2629999998</v>
      </c>
      <c r="M91" s="43">
        <v>1932269.4419999996</v>
      </c>
      <c r="N91" s="27">
        <f t="shared" ref="N91" si="302">SUM(B91:M91)</f>
        <v>23417313.252999995</v>
      </c>
      <c r="P91" s="28">
        <f t="shared" si="272"/>
        <v>2005</v>
      </c>
      <c r="Q91" s="140">
        <f t="shared" ref="Q91" si="303">IF(B91&lt;&gt;"",IF(B90&lt;&gt;"",(B91/B90-1)*100,"-"),"-")</f>
        <v>12.416226357198035</v>
      </c>
      <c r="R91" s="140">
        <f t="shared" ref="R91" si="304">IF(C91&lt;&gt;"",IF(C90&lt;&gt;"",(C91/C90-1)*100,"-"),"-")</f>
        <v>8.3769027402474059</v>
      </c>
      <c r="S91" s="140">
        <f t="shared" ref="S91" si="305">IF(D91&lt;&gt;"",IF(D90&lt;&gt;"",(D91/D90-1)*100,"-"),"-")</f>
        <v>15.018871991632654</v>
      </c>
      <c r="T91" s="140">
        <f t="shared" ref="T91" si="306">IF(E91&lt;&gt;"",IF(E90&lt;&gt;"",(E91/E90-1)*100,"-"),"-")</f>
        <v>9.2236086755296256</v>
      </c>
      <c r="U91" s="140">
        <f t="shared" ref="U91" si="307">IF(F91&lt;&gt;"",IF(F90&lt;&gt;"",(F91/F90-1)*100,"-"),"-")</f>
        <v>4.226325145010712</v>
      </c>
      <c r="V91" s="140">
        <f t="shared" ref="V91" si="308">IF(G91&lt;&gt;"",IF(G90&lt;&gt;"",(G91/G90-1)*100,"-"),"-")</f>
        <v>4.8251006295245702</v>
      </c>
      <c r="W91" s="140">
        <f t="shared" ref="W91" si="309">IF(H91&lt;&gt;"",IF(H90&lt;&gt;"",(H91/H90-1)*100,"-"),"-")</f>
        <v>7.5044643023482349</v>
      </c>
      <c r="X91" s="140">
        <f t="shared" ref="X91" si="310">IF(I91&lt;&gt;"",IF(I90&lt;&gt;"",(I91/I90-1)*100,"-"),"-")</f>
        <v>41.435663014031718</v>
      </c>
      <c r="Y91" s="140">
        <f t="shared" ref="Y91" si="311">IF(J91&lt;&gt;"",IF(J90&lt;&gt;"",(J91/J90-1)*100,"-"),"-")</f>
        <v>7.9818340833591739</v>
      </c>
      <c r="Z91" s="140">
        <f t="shared" ref="Z91" si="312">IF(K91&lt;&gt;"",IF(K90&lt;&gt;"",(K91/K90-1)*100,"-"),"-")</f>
        <v>0.92156698114909119</v>
      </c>
      <c r="AA91" s="140">
        <f t="shared" ref="AA91" si="313">IF(L91&lt;&gt;"",IF(L90&lt;&gt;"",(L91/L90-1)*100,"-"),"-")</f>
        <v>-0.15339866070120944</v>
      </c>
      <c r="AB91" s="140">
        <f t="shared" ref="AB91" si="314">IF(M91&lt;&gt;"",IF(M90&lt;&gt;"",(M91/M90-1)*100,"-"),"-")</f>
        <v>3.5448004402680811</v>
      </c>
      <c r="AC91" s="141">
        <f t="shared" ref="AC91" si="315">IF(COUNTIF(Q91:AB91,"-")=0,IF(N91&lt;&gt;"",IF(N90&lt;&gt;"",(N91/N90-1)*100,"-"),"-"),"-")</f>
        <v>9.0247955852269524</v>
      </c>
    </row>
    <row r="92" spans="1:29" x14ac:dyDescent="0.2">
      <c r="A92" s="7">
        <v>2006</v>
      </c>
      <c r="B92" s="43">
        <v>2163988.4359999998</v>
      </c>
      <c r="C92" s="43">
        <v>1876972.4510000004</v>
      </c>
      <c r="D92" s="43">
        <v>1938940.48</v>
      </c>
      <c r="E92" s="43">
        <v>1776053.4479999999</v>
      </c>
      <c r="F92" s="43">
        <v>1492985.6629999999</v>
      </c>
      <c r="G92" s="43">
        <v>1298031.247</v>
      </c>
      <c r="H92" s="43">
        <v>1186591.024</v>
      </c>
      <c r="I92" s="43">
        <v>948163.22600000002</v>
      </c>
      <c r="J92" s="43">
        <v>797064.5959999999</v>
      </c>
      <c r="K92" s="43">
        <v>832539.31499999983</v>
      </c>
      <c r="L92" s="43">
        <v>867837.14399999997</v>
      </c>
      <c r="M92" s="43">
        <v>1002870.6469999999</v>
      </c>
      <c r="N92" s="27">
        <f t="shared" si="269"/>
        <v>16182037.676999997</v>
      </c>
      <c r="P92" s="28">
        <f t="shared" si="272"/>
        <v>2006</v>
      </c>
      <c r="Q92" s="140">
        <f t="shared" ref="Q92:R102" si="316">IF(B92&lt;&gt;"",IF(B91&lt;&gt;"",(B92/B91-1)*100,"-"),"-")</f>
        <v>2.0331447605990149</v>
      </c>
      <c r="R92" s="140">
        <f t="shared" si="270"/>
        <v>9.3653625631517912E-2</v>
      </c>
      <c r="S92" s="140">
        <f t="shared" si="270"/>
        <v>-1.4727803919899252</v>
      </c>
      <c r="T92" s="140">
        <f t="shared" si="270"/>
        <v>-1.905955980754237</v>
      </c>
      <c r="U92" s="140">
        <f t="shared" si="270"/>
        <v>-14.084693136191573</v>
      </c>
      <c r="V92" s="140">
        <f t="shared" si="270"/>
        <v>-28.860708144218204</v>
      </c>
      <c r="W92" s="140">
        <f t="shared" si="270"/>
        <v>-47.462847575297594</v>
      </c>
      <c r="X92" s="140">
        <f t="shared" si="270"/>
        <v>-54.530402566743909</v>
      </c>
      <c r="Y92" s="140">
        <f t="shared" si="270"/>
        <v>-59.228925116538299</v>
      </c>
      <c r="Z92" s="140">
        <f t="shared" si="270"/>
        <v>-58.887124263832376</v>
      </c>
      <c r="AA92" s="140">
        <f t="shared" si="270"/>
        <v>-52.428284016662708</v>
      </c>
      <c r="AB92" s="140">
        <f t="shared" si="270"/>
        <v>-48.09881969866602</v>
      </c>
      <c r="AC92" s="141">
        <f t="shared" si="271"/>
        <v>-30.897120851697558</v>
      </c>
    </row>
    <row r="93" spans="1:29" x14ac:dyDescent="0.2">
      <c r="A93" s="7">
        <v>2007</v>
      </c>
      <c r="B93" s="43">
        <v>1171295.4709999997</v>
      </c>
      <c r="C93" s="43">
        <v>1063301.456</v>
      </c>
      <c r="D93" s="43">
        <v>1168886.5290000001</v>
      </c>
      <c r="E93" s="43">
        <v>1196719.7009999999</v>
      </c>
      <c r="F93" s="43">
        <v>1132044.9440000001</v>
      </c>
      <c r="G93" s="43">
        <v>1112815.9479999999</v>
      </c>
      <c r="H93" s="43">
        <v>1460972.5750000002</v>
      </c>
      <c r="I93" s="43">
        <v>1246302.5189999999</v>
      </c>
      <c r="J93" s="43">
        <v>1207227.946</v>
      </c>
      <c r="K93" s="43">
        <v>1270997.682</v>
      </c>
      <c r="L93" s="43">
        <v>1131449.2149999999</v>
      </c>
      <c r="M93" s="43">
        <v>1505525.423</v>
      </c>
      <c r="N93" s="27">
        <f t="shared" si="269"/>
        <v>14667539.409</v>
      </c>
      <c r="P93" s="28">
        <f t="shared" si="272"/>
        <v>2007</v>
      </c>
      <c r="Q93" s="140">
        <f t="shared" si="316"/>
        <v>-45.873302670458457</v>
      </c>
      <c r="R93" s="140">
        <f t="shared" si="270"/>
        <v>-43.35018314022129</v>
      </c>
      <c r="S93" s="140">
        <f t="shared" si="270"/>
        <v>-39.715192856255179</v>
      </c>
      <c r="T93" s="140">
        <f t="shared" si="270"/>
        <v>-32.619161751713236</v>
      </c>
      <c r="U93" s="140">
        <f t="shared" si="270"/>
        <v>-24.17576591289744</v>
      </c>
      <c r="V93" s="140">
        <f t="shared" si="270"/>
        <v>-14.268939937160086</v>
      </c>
      <c r="W93" s="140">
        <f t="shared" si="270"/>
        <v>23.123514795776856</v>
      </c>
      <c r="X93" s="140">
        <f t="shared" si="270"/>
        <v>31.443878524772039</v>
      </c>
      <c r="Y93" s="140">
        <f t="shared" si="270"/>
        <v>51.459235808285754</v>
      </c>
      <c r="Z93" s="140">
        <f t="shared" si="270"/>
        <v>52.665184586508133</v>
      </c>
      <c r="AA93" s="140">
        <f t="shared" si="270"/>
        <v>30.375753425921559</v>
      </c>
      <c r="AB93" s="140">
        <f t="shared" si="270"/>
        <v>50.121596190261222</v>
      </c>
      <c r="AC93" s="141">
        <f t="shared" si="271"/>
        <v>-9.359132009392102</v>
      </c>
    </row>
    <row r="94" spans="1:29" x14ac:dyDescent="0.2">
      <c r="A94" s="7">
        <v>2008</v>
      </c>
      <c r="B94" s="43">
        <v>1892572.2820000001</v>
      </c>
      <c r="C94" s="43">
        <v>1625483.662</v>
      </c>
      <c r="D94" s="43">
        <v>1682960.0319999999</v>
      </c>
      <c r="E94" s="43">
        <v>1494985.4459999998</v>
      </c>
      <c r="F94" s="43">
        <v>1506504.2269999997</v>
      </c>
      <c r="G94" s="43">
        <v>1432426.7069999999</v>
      </c>
      <c r="H94" s="43">
        <v>1856249.0190000001</v>
      </c>
      <c r="I94" s="43">
        <v>1662430.7880000002</v>
      </c>
      <c r="J94" s="43">
        <v>1509022.0530000001</v>
      </c>
      <c r="K94" s="43">
        <v>1564809.1150000002</v>
      </c>
      <c r="L94" s="43">
        <v>1438730.5729999999</v>
      </c>
      <c r="M94" s="43">
        <v>1588991.2259999998</v>
      </c>
      <c r="N94" s="27">
        <f t="shared" si="269"/>
        <v>19255165.129999999</v>
      </c>
      <c r="P94" s="28">
        <f t="shared" si="272"/>
        <v>2008</v>
      </c>
      <c r="Q94" s="140">
        <f t="shared" si="316"/>
        <v>61.579407490085018</v>
      </c>
      <c r="R94" s="140">
        <f t="shared" si="270"/>
        <v>52.871384951813695</v>
      </c>
      <c r="S94" s="140">
        <f t="shared" si="270"/>
        <v>43.97976110134465</v>
      </c>
      <c r="T94" s="140">
        <f t="shared" si="270"/>
        <v>24.923609492746191</v>
      </c>
      <c r="U94" s="140">
        <f t="shared" si="270"/>
        <v>33.078128654227655</v>
      </c>
      <c r="V94" s="140">
        <f t="shared" si="270"/>
        <v>28.720900304710597</v>
      </c>
      <c r="W94" s="140">
        <f t="shared" si="270"/>
        <v>27.055705956698041</v>
      </c>
      <c r="X94" s="140">
        <f t="shared" si="270"/>
        <v>33.389025750657275</v>
      </c>
      <c r="Y94" s="140">
        <f t="shared" si="270"/>
        <v>24.998933134372624</v>
      </c>
      <c r="Z94" s="140">
        <f t="shared" si="270"/>
        <v>23.116598650098897</v>
      </c>
      <c r="AA94" s="140">
        <f t="shared" si="270"/>
        <v>27.158210366516535</v>
      </c>
      <c r="AB94" s="140">
        <f t="shared" si="270"/>
        <v>5.5439650320670664</v>
      </c>
      <c r="AC94" s="141">
        <f t="shared" si="271"/>
        <v>31.277405112578283</v>
      </c>
    </row>
    <row r="95" spans="1:29" x14ac:dyDescent="0.2">
      <c r="A95" s="7">
        <v>2009</v>
      </c>
      <c r="B95" s="43">
        <v>1791139.64</v>
      </c>
      <c r="C95" s="43">
        <v>1504687.5799999998</v>
      </c>
      <c r="D95" s="43">
        <v>1507228.0830000003</v>
      </c>
      <c r="E95" s="43">
        <v>1606312.3229999999</v>
      </c>
      <c r="F95" s="43">
        <v>1486520.7580000001</v>
      </c>
      <c r="G95" s="43">
        <v>1540918.3410000002</v>
      </c>
      <c r="H95" s="43">
        <v>1661232.68</v>
      </c>
      <c r="I95" s="43">
        <v>1613525.9859999998</v>
      </c>
      <c r="J95" s="43">
        <v>1638247.834</v>
      </c>
      <c r="K95" s="43">
        <v>1775507.551</v>
      </c>
      <c r="L95" s="43">
        <v>1641210.4349999998</v>
      </c>
      <c r="M95" s="43">
        <v>1819936.19</v>
      </c>
      <c r="N95" s="27">
        <f t="shared" si="269"/>
        <v>19586467.401000001</v>
      </c>
      <c r="P95" s="28">
        <f t="shared" si="272"/>
        <v>2009</v>
      </c>
      <c r="Q95" s="140">
        <f t="shared" si="316"/>
        <v>-5.3595121816330309</v>
      </c>
      <c r="R95" s="140">
        <f t="shared" si="270"/>
        <v>-7.4313931800072508</v>
      </c>
      <c r="S95" s="140">
        <f t="shared" si="270"/>
        <v>-10.441837337703308</v>
      </c>
      <c r="T95" s="140">
        <f t="shared" si="270"/>
        <v>7.4466863405170614</v>
      </c>
      <c r="U95" s="140">
        <f t="shared" si="270"/>
        <v>-1.3264794510264299</v>
      </c>
      <c r="V95" s="140">
        <f t="shared" si="270"/>
        <v>7.5739745335535957</v>
      </c>
      <c r="W95" s="140">
        <f t="shared" si="270"/>
        <v>-10.505936272766869</v>
      </c>
      <c r="X95" s="140">
        <f t="shared" si="270"/>
        <v>-2.9417646949883358</v>
      </c>
      <c r="Y95" s="140">
        <f t="shared" si="270"/>
        <v>8.5635448960532869</v>
      </c>
      <c r="Z95" s="140">
        <f t="shared" si="270"/>
        <v>13.464801168415974</v>
      </c>
      <c r="AA95" s="140">
        <f t="shared" si="270"/>
        <v>14.073507979871081</v>
      </c>
      <c r="AB95" s="140">
        <f t="shared" si="270"/>
        <v>14.534061624831152</v>
      </c>
      <c r="AC95" s="141">
        <f t="shared" si="271"/>
        <v>1.720589092657665</v>
      </c>
    </row>
    <row r="96" spans="1:29" x14ac:dyDescent="0.2">
      <c r="A96" s="7">
        <v>2010</v>
      </c>
      <c r="B96" s="43">
        <v>2021060.6800000002</v>
      </c>
      <c r="C96" s="43">
        <v>1704745.2829999998</v>
      </c>
      <c r="D96" s="43">
        <v>1699278.78</v>
      </c>
      <c r="E96" s="43">
        <v>1616650.0129999998</v>
      </c>
      <c r="F96" s="43">
        <v>1832524.4490000003</v>
      </c>
      <c r="G96" s="43">
        <v>1891322.7349999999</v>
      </c>
      <c r="H96" s="43">
        <v>2219557.8080000002</v>
      </c>
      <c r="I96" s="43">
        <v>2121872.057</v>
      </c>
      <c r="J96" s="43">
        <v>2095690.7560000005</v>
      </c>
      <c r="K96" s="43">
        <v>2164145.4709999999</v>
      </c>
      <c r="L96" s="43">
        <v>1907800.8020000001</v>
      </c>
      <c r="M96" s="43">
        <v>2078597.9659999998</v>
      </c>
      <c r="N96" s="27">
        <f t="shared" si="269"/>
        <v>23353246.800000001</v>
      </c>
      <c r="P96" s="28">
        <f t="shared" si="272"/>
        <v>2010</v>
      </c>
      <c r="Q96" s="140">
        <f t="shared" si="316"/>
        <v>12.836578168746261</v>
      </c>
      <c r="R96" s="140">
        <f t="shared" si="270"/>
        <v>13.295630645133659</v>
      </c>
      <c r="S96" s="140">
        <f t="shared" si="270"/>
        <v>12.741979741894149</v>
      </c>
      <c r="T96" s="140">
        <f t="shared" si="270"/>
        <v>0.64356662474536197</v>
      </c>
      <c r="U96" s="140">
        <f t="shared" si="270"/>
        <v>23.276075301196709</v>
      </c>
      <c r="V96" s="140">
        <f t="shared" si="270"/>
        <v>22.739971656940618</v>
      </c>
      <c r="W96" s="140">
        <f t="shared" si="270"/>
        <v>33.609086476675884</v>
      </c>
      <c r="X96" s="140">
        <f t="shared" si="270"/>
        <v>31.505291852175986</v>
      </c>
      <c r="Y96" s="140">
        <f t="shared" si="270"/>
        <v>27.922693533071417</v>
      </c>
      <c r="Z96" s="140">
        <f t="shared" si="270"/>
        <v>21.888835098510938</v>
      </c>
      <c r="AA96" s="140">
        <f t="shared" si="270"/>
        <v>16.243521325161471</v>
      </c>
      <c r="AB96" s="140">
        <f t="shared" si="270"/>
        <v>14.212683797446758</v>
      </c>
      <c r="AC96" s="141">
        <f t="shared" si="271"/>
        <v>19.231540440047311</v>
      </c>
    </row>
    <row r="97" spans="1:29" x14ac:dyDescent="0.2">
      <c r="A97" s="7">
        <v>2011</v>
      </c>
      <c r="B97" s="43">
        <v>2266580.094</v>
      </c>
      <c r="C97" s="43">
        <v>1911266.0619999999</v>
      </c>
      <c r="D97" s="43">
        <v>2165719.2479999997</v>
      </c>
      <c r="E97" s="43">
        <v>2165091.1979999999</v>
      </c>
      <c r="F97" s="43">
        <v>2227278.398</v>
      </c>
      <c r="G97" s="43">
        <v>2030976.1189999997</v>
      </c>
      <c r="H97" s="43">
        <v>2447641.6590000005</v>
      </c>
      <c r="I97" s="43">
        <v>2250947.7590000001</v>
      </c>
      <c r="J97" s="43">
        <v>2254149.8869999996</v>
      </c>
      <c r="K97" s="43">
        <v>2264130.1780000003</v>
      </c>
      <c r="L97" s="43">
        <v>2031828.5330000001</v>
      </c>
      <c r="M97" s="43">
        <v>2148688.727</v>
      </c>
      <c r="N97" s="27">
        <f t="shared" si="269"/>
        <v>26164297.861999996</v>
      </c>
      <c r="P97" s="28">
        <f t="shared" si="272"/>
        <v>2011</v>
      </c>
      <c r="Q97" s="140">
        <f t="shared" si="316"/>
        <v>12.14804762813948</v>
      </c>
      <c r="R97" s="140">
        <f t="shared" si="270"/>
        <v>12.114465489915659</v>
      </c>
      <c r="S97" s="140">
        <f t="shared" si="270"/>
        <v>27.449319881461687</v>
      </c>
      <c r="T97" s="140">
        <f t="shared" si="270"/>
        <v>33.924546475106496</v>
      </c>
      <c r="U97" s="140">
        <f t="shared" si="270"/>
        <v>21.541537915928764</v>
      </c>
      <c r="V97" s="140">
        <f t="shared" si="270"/>
        <v>7.3839002416475452</v>
      </c>
      <c r="W97" s="140">
        <f t="shared" si="270"/>
        <v>10.276094192181562</v>
      </c>
      <c r="X97" s="140">
        <f t="shared" si="270"/>
        <v>6.0831048495211038</v>
      </c>
      <c r="Y97" s="140">
        <f t="shared" si="270"/>
        <v>7.5611886222396008</v>
      </c>
      <c r="Z97" s="140">
        <f t="shared" si="270"/>
        <v>4.6200548133116026</v>
      </c>
      <c r="AA97" s="140">
        <f t="shared" si="270"/>
        <v>6.5010839113799568</v>
      </c>
      <c r="AB97" s="140">
        <f t="shared" si="270"/>
        <v>3.3720210520017391</v>
      </c>
      <c r="AC97" s="141">
        <f t="shared" si="271"/>
        <v>12.037088829978003</v>
      </c>
    </row>
    <row r="98" spans="1:29" x14ac:dyDescent="0.2">
      <c r="A98" s="7">
        <v>2012</v>
      </c>
      <c r="B98" s="43">
        <v>2414736.7649999997</v>
      </c>
      <c r="C98" s="43">
        <v>2092216.2289999998</v>
      </c>
      <c r="D98" s="43">
        <v>2117089.2310000001</v>
      </c>
      <c r="E98" s="43">
        <v>2143364.06</v>
      </c>
      <c r="F98" s="43">
        <v>2160284.676</v>
      </c>
      <c r="G98" s="43">
        <v>2093120.898</v>
      </c>
      <c r="H98" s="43">
        <v>2385442.662</v>
      </c>
      <c r="I98" s="43">
        <v>2182281.5190000003</v>
      </c>
      <c r="J98" s="43">
        <v>2188030.6289999997</v>
      </c>
      <c r="K98" s="43">
        <v>2184579.716</v>
      </c>
      <c r="L98" s="43">
        <v>2079334.1910000001</v>
      </c>
      <c r="M98" s="43">
        <v>2270038.3109999998</v>
      </c>
      <c r="N98" s="27">
        <f t="shared" ref="N98:N103" si="317">SUM(B98:M98)</f>
        <v>26310518.886999998</v>
      </c>
      <c r="P98" s="28">
        <f t="shared" si="272"/>
        <v>2012</v>
      </c>
      <c r="Q98" s="140">
        <f t="shared" si="316"/>
        <v>6.5365733773182777</v>
      </c>
      <c r="R98" s="140">
        <f t="shared" si="270"/>
        <v>9.4675550724030888</v>
      </c>
      <c r="S98" s="140">
        <f t="shared" si="270"/>
        <v>-2.2454441888027921</v>
      </c>
      <c r="T98" s="140">
        <f t="shared" si="270"/>
        <v>-1.0035206840280031</v>
      </c>
      <c r="U98" s="140">
        <f t="shared" si="270"/>
        <v>-3.0078737377490672</v>
      </c>
      <c r="V98" s="140">
        <f t="shared" si="270"/>
        <v>3.0598478445230892</v>
      </c>
      <c r="W98" s="140">
        <f t="shared" si="270"/>
        <v>-2.5411806818736782</v>
      </c>
      <c r="X98" s="140">
        <f t="shared" si="270"/>
        <v>-3.0505479181136219</v>
      </c>
      <c r="Y98" s="140">
        <f t="shared" si="270"/>
        <v>-2.9332236681029467</v>
      </c>
      <c r="Z98" s="140">
        <f t="shared" si="270"/>
        <v>-3.513510962089228</v>
      </c>
      <c r="AA98" s="140">
        <f t="shared" si="270"/>
        <v>2.3380741646470415</v>
      </c>
      <c r="AB98" s="140">
        <f t="shared" si="270"/>
        <v>5.6476111441897014</v>
      </c>
      <c r="AC98" s="141">
        <f t="shared" si="271"/>
        <v>0.5588570569377671</v>
      </c>
    </row>
    <row r="99" spans="1:29" x14ac:dyDescent="0.2">
      <c r="A99" s="7">
        <v>2013</v>
      </c>
      <c r="B99" s="43">
        <v>2603939.2579999999</v>
      </c>
      <c r="C99" s="43">
        <v>2113200.3099999996</v>
      </c>
      <c r="D99" s="43">
        <v>2321744.395</v>
      </c>
      <c r="E99" s="43">
        <v>2180233.341</v>
      </c>
      <c r="F99" s="43">
        <v>2281475.5639999998</v>
      </c>
      <c r="G99" s="43">
        <v>2156618.227</v>
      </c>
      <c r="H99" s="43">
        <v>2476128.42</v>
      </c>
      <c r="I99" s="43">
        <v>2254785.4959999998</v>
      </c>
      <c r="J99" s="43">
        <v>2268568.6549999998</v>
      </c>
      <c r="K99" s="43">
        <v>2415031.8649999998</v>
      </c>
      <c r="L99" s="43">
        <v>2241980.8930000002</v>
      </c>
      <c r="M99" s="43">
        <v>2402987.2969999998</v>
      </c>
      <c r="N99" s="27">
        <f t="shared" si="317"/>
        <v>27716693.720999997</v>
      </c>
      <c r="P99" s="28">
        <f t="shared" si="272"/>
        <v>2013</v>
      </c>
      <c r="Q99" s="140">
        <f t="shared" si="316"/>
        <v>7.8353258103477152</v>
      </c>
      <c r="R99" s="140">
        <f t="shared" si="270"/>
        <v>1.0029594794812136</v>
      </c>
      <c r="S99" s="140">
        <f t="shared" si="270"/>
        <v>9.6668180539245299</v>
      </c>
      <c r="T99" s="140">
        <f t="shared" si="270"/>
        <v>1.7201595234362488</v>
      </c>
      <c r="U99" s="140">
        <f t="shared" si="270"/>
        <v>5.6099498990289431</v>
      </c>
      <c r="V99" s="140">
        <f t="shared" si="270"/>
        <v>3.0336197522404129</v>
      </c>
      <c r="W99" s="140">
        <f t="shared" si="270"/>
        <v>3.8016322691222237</v>
      </c>
      <c r="X99" s="140">
        <f t="shared" si="270"/>
        <v>3.3223933928205218</v>
      </c>
      <c r="Y99" s="140">
        <f t="shared" si="270"/>
        <v>3.680845456757087</v>
      </c>
      <c r="Z99" s="140">
        <f t="shared" si="270"/>
        <v>10.549038211430496</v>
      </c>
      <c r="AA99" s="140">
        <f t="shared" si="270"/>
        <v>7.8220568249194988</v>
      </c>
      <c r="AB99" s="140">
        <f t="shared" si="270"/>
        <v>5.8566846804199102</v>
      </c>
      <c r="AC99" s="141">
        <f t="shared" si="271"/>
        <v>5.3445347848870783</v>
      </c>
    </row>
    <row r="100" spans="1:29" x14ac:dyDescent="0.2">
      <c r="A100" s="7">
        <v>2014</v>
      </c>
      <c r="B100" s="43">
        <v>2531212.273</v>
      </c>
      <c r="C100" s="43">
        <v>2102271.9040000001</v>
      </c>
      <c r="D100" s="43">
        <v>2373515.7990000001</v>
      </c>
      <c r="E100" s="43">
        <v>2304671.6510000001</v>
      </c>
      <c r="F100" s="43">
        <v>2335419.2790000001</v>
      </c>
      <c r="G100" s="43">
        <v>2323206.4179999996</v>
      </c>
      <c r="H100" s="43">
        <v>2557758.5300000007</v>
      </c>
      <c r="I100" s="43">
        <v>2587392.2560000001</v>
      </c>
      <c r="J100" s="43">
        <v>2468080.1689999998</v>
      </c>
      <c r="K100" s="43">
        <v>2500598.801</v>
      </c>
      <c r="L100" s="43">
        <v>2345250.6289999997</v>
      </c>
      <c r="M100" s="43">
        <v>2669748.5219999999</v>
      </c>
      <c r="N100" s="27">
        <f t="shared" si="317"/>
        <v>29099126.230999999</v>
      </c>
      <c r="P100" s="28">
        <f t="shared" si="272"/>
        <v>2014</v>
      </c>
      <c r="Q100" s="140">
        <f t="shared" si="316"/>
        <v>-2.7929601190412989</v>
      </c>
      <c r="R100" s="140">
        <f t="shared" si="270"/>
        <v>-0.51714955502725202</v>
      </c>
      <c r="S100" s="140">
        <f t="shared" si="270"/>
        <v>2.2298494231963062</v>
      </c>
      <c r="T100" s="140">
        <f t="shared" si="270"/>
        <v>5.7075684359053191</v>
      </c>
      <c r="U100" s="140">
        <f t="shared" si="270"/>
        <v>2.3644222121504299</v>
      </c>
      <c r="V100" s="140">
        <f t="shared" si="270"/>
        <v>7.7245100182490312</v>
      </c>
      <c r="W100" s="140">
        <f t="shared" si="270"/>
        <v>3.2966832148391134</v>
      </c>
      <c r="X100" s="140">
        <f t="shared" si="270"/>
        <v>14.75114863875282</v>
      </c>
      <c r="Y100" s="140">
        <f t="shared" si="270"/>
        <v>8.7945989009532433</v>
      </c>
      <c r="Z100" s="140">
        <f t="shared" si="270"/>
        <v>3.5430975980103696</v>
      </c>
      <c r="AA100" s="140">
        <f t="shared" si="270"/>
        <v>4.6061826986319332</v>
      </c>
      <c r="AB100" s="140">
        <f t="shared" si="270"/>
        <v>11.1012332579967</v>
      </c>
      <c r="AC100" s="141">
        <f t="shared" si="271"/>
        <v>4.9877251735569672</v>
      </c>
    </row>
    <row r="101" spans="1:29" x14ac:dyDescent="0.2">
      <c r="A101" s="7">
        <v>2015</v>
      </c>
      <c r="B101" s="43">
        <v>3071679.156</v>
      </c>
      <c r="C101" s="43">
        <v>2520902.8730000001</v>
      </c>
      <c r="D101" s="43">
        <v>2470746.906</v>
      </c>
      <c r="E101" s="43">
        <v>2487499.3059999994</v>
      </c>
      <c r="F101" s="43">
        <v>2661378.2489999998</v>
      </c>
      <c r="G101" s="43">
        <v>2593262.2379999999</v>
      </c>
      <c r="H101" s="43">
        <v>3132390.3870000001</v>
      </c>
      <c r="I101" s="43">
        <v>3011827.5279999999</v>
      </c>
      <c r="J101" s="43">
        <v>2826185.5329999998</v>
      </c>
      <c r="K101" s="43">
        <v>2847374.4309999999</v>
      </c>
      <c r="L101" s="43">
        <v>2561150.52</v>
      </c>
      <c r="M101" s="43">
        <v>2904209.0489999996</v>
      </c>
      <c r="N101" s="27">
        <f t="shared" si="317"/>
        <v>33088606.175999999</v>
      </c>
      <c r="P101" s="28">
        <f t="shared" si="272"/>
        <v>2015</v>
      </c>
      <c r="Q101" s="140">
        <f t="shared" si="316"/>
        <v>21.352096336015201</v>
      </c>
      <c r="R101" s="140">
        <f t="shared" si="270"/>
        <v>19.913264702033516</v>
      </c>
      <c r="S101" s="140">
        <f t="shared" si="270"/>
        <v>4.0965013605961609</v>
      </c>
      <c r="T101" s="140">
        <f t="shared" si="270"/>
        <v>7.9329155162155107</v>
      </c>
      <c r="U101" s="140">
        <f t="shared" si="270"/>
        <v>13.957192737552958</v>
      </c>
      <c r="V101" s="140">
        <f t="shared" si="270"/>
        <v>11.624271433981569</v>
      </c>
      <c r="W101" s="140">
        <f t="shared" si="270"/>
        <v>22.466227763885094</v>
      </c>
      <c r="X101" s="140">
        <f t="shared" si="270"/>
        <v>16.40397860107068</v>
      </c>
      <c r="Y101" s="140">
        <f t="shared" si="270"/>
        <v>14.509470498484456</v>
      </c>
      <c r="Z101" s="140">
        <f t="shared" si="270"/>
        <v>13.867703602086134</v>
      </c>
      <c r="AA101" s="140">
        <f t="shared" si="270"/>
        <v>9.2058344780002734</v>
      </c>
      <c r="AB101" s="140">
        <f t="shared" si="270"/>
        <v>8.7821203033893838</v>
      </c>
      <c r="AC101" s="141">
        <f t="shared" si="271"/>
        <v>13.709964736844604</v>
      </c>
    </row>
    <row r="102" spans="1:29" x14ac:dyDescent="0.2">
      <c r="A102" s="7">
        <v>2016</v>
      </c>
      <c r="B102" s="43">
        <v>3285803.29</v>
      </c>
      <c r="C102" s="43">
        <v>2654157.872</v>
      </c>
      <c r="D102" s="43">
        <v>2448956.4469999997</v>
      </c>
      <c r="E102" s="43">
        <v>2394982.8110000002</v>
      </c>
      <c r="F102" s="43">
        <v>2527881.0369999995</v>
      </c>
      <c r="G102" s="43">
        <v>2468745.3440000005</v>
      </c>
      <c r="H102" s="43">
        <v>2981796.5189999999</v>
      </c>
      <c r="I102" s="43">
        <v>2815318.446</v>
      </c>
      <c r="J102" s="43">
        <v>2688227.3459999994</v>
      </c>
      <c r="K102" s="43">
        <v>2941162.1150000012</v>
      </c>
      <c r="L102" s="43">
        <v>2767976.5879999995</v>
      </c>
      <c r="M102" s="43">
        <v>3063623.6310000001</v>
      </c>
      <c r="N102" s="27">
        <f t="shared" si="317"/>
        <v>33038631.446000006</v>
      </c>
      <c r="P102" s="28">
        <f t="shared" si="272"/>
        <v>2016</v>
      </c>
      <c r="Q102" s="140">
        <f t="shared" si="316"/>
        <v>6.9709147057805509</v>
      </c>
      <c r="R102" s="140">
        <f t="shared" si="316"/>
        <v>5.2860029010724841</v>
      </c>
      <c r="S102" s="140">
        <f t="shared" si="270"/>
        <v>-0.88193812757931811</v>
      </c>
      <c r="T102" s="140">
        <f t="shared" si="270"/>
        <v>-3.7192571180560297</v>
      </c>
      <c r="U102" s="140">
        <f t="shared" si="270"/>
        <v>-5.0160931483587916</v>
      </c>
      <c r="V102" s="140">
        <f t="shared" si="270"/>
        <v>-4.801554280759146</v>
      </c>
      <c r="W102" s="140">
        <f t="shared" si="270"/>
        <v>-4.8076340875324082</v>
      </c>
      <c r="X102" s="140">
        <f t="shared" si="270"/>
        <v>-6.5245795176887666</v>
      </c>
      <c r="Y102" s="140">
        <f t="shared" si="270"/>
        <v>-4.8814271175451669</v>
      </c>
      <c r="Z102" s="140">
        <f t="shared" si="270"/>
        <v>3.2938303785731149</v>
      </c>
      <c r="AA102" s="140">
        <f t="shared" si="270"/>
        <v>8.0755139686206068</v>
      </c>
      <c r="AB102" s="140">
        <f t="shared" ref="AB102" si="318">IF(M102&lt;&gt;"",IF(M101&lt;&gt;"",(M102/M101-1)*100,"-"),"-")</f>
        <v>5.4890877106416047</v>
      </c>
      <c r="AC102" s="141">
        <f t="shared" si="271"/>
        <v>-0.1510330466450438</v>
      </c>
    </row>
    <row r="103" spans="1:29" x14ac:dyDescent="0.2">
      <c r="A103" s="7">
        <v>2017</v>
      </c>
      <c r="B103" s="43">
        <v>3444607.977</v>
      </c>
      <c r="C103" s="43">
        <v>2819481.5300000003</v>
      </c>
      <c r="D103" s="43">
        <v>2891054.05</v>
      </c>
      <c r="E103" s="43">
        <v>2803004.3760000006</v>
      </c>
      <c r="F103" s="43">
        <v>2823385.9680000003</v>
      </c>
      <c r="G103" s="43">
        <v>2827806.94</v>
      </c>
      <c r="H103" s="43">
        <v>3539170.8169999998</v>
      </c>
      <c r="I103" s="43">
        <v>3274107.0540000005</v>
      </c>
      <c r="J103" s="43">
        <v>3140125.7549999999</v>
      </c>
      <c r="K103" s="43">
        <v>3118220.5389999994</v>
      </c>
      <c r="L103" s="43">
        <v>2947160.4489999996</v>
      </c>
      <c r="M103" s="43">
        <v>3384350.2390000001</v>
      </c>
      <c r="N103" s="27">
        <f t="shared" si="317"/>
        <v>37012475.693999998</v>
      </c>
      <c r="P103" s="28">
        <f t="shared" si="272"/>
        <v>2017</v>
      </c>
      <c r="Q103" s="140">
        <f t="shared" ref="Q103" si="319">IF(B103&lt;&gt;"",IF(B102&lt;&gt;"",(B103/B102-1)*100,"-"),"-")</f>
        <v>4.8330552070267041</v>
      </c>
      <c r="R103" s="140">
        <f t="shared" ref="R103" si="320">IF(C103&lt;&gt;"",IF(C102&lt;&gt;"",(C103/C102-1)*100,"-"),"-")</f>
        <v>6.2288554778176408</v>
      </c>
      <c r="S103" s="140">
        <f t="shared" ref="S103" si="321">IF(D103&lt;&gt;"",IF(D102&lt;&gt;"",(D103/D102-1)*100,"-"),"-")</f>
        <v>18.052489399783923</v>
      </c>
      <c r="T103" s="140">
        <f t="shared" ref="T103" si="322">IF(E103&lt;&gt;"",IF(E102&lt;&gt;"",(E103/E102-1)*100,"-"),"-")</f>
        <v>17.036513294625077</v>
      </c>
      <c r="U103" s="140">
        <f t="shared" ref="U103" si="323">IF(F103&lt;&gt;"",IF(F102&lt;&gt;"",(F103/F102-1)*100,"-"),"-")</f>
        <v>11.689827435498934</v>
      </c>
      <c r="V103" s="140">
        <f t="shared" ref="V103" si="324">IF(G103&lt;&gt;"",IF(G102&lt;&gt;"",(G103/G102-1)*100,"-"),"-")</f>
        <v>14.544294609918239</v>
      </c>
      <c r="W103" s="140">
        <f t="shared" ref="W103" si="325">IF(H103&lt;&gt;"",IF(H102&lt;&gt;"",(H103/H102-1)*100,"-"),"-")</f>
        <v>18.692566526535682</v>
      </c>
      <c r="X103" s="140">
        <f t="shared" ref="X103" si="326">IF(I103&lt;&gt;"",IF(I102&lt;&gt;"",(I103/I102-1)*100,"-"),"-")</f>
        <v>16.296153234524734</v>
      </c>
      <c r="Y103" s="142">
        <f t="shared" ref="Y103" si="327">IF(J103&lt;&gt;"",IF(J102&lt;&gt;"",(J103/J102-1)*100,"-"),"-")</f>
        <v>16.810274981854167</v>
      </c>
      <c r="Z103" s="142">
        <f t="shared" ref="Z103" si="328">IF(K103&lt;&gt;"",IF(K102&lt;&gt;"",(K103/K102-1)*100,"-"),"-")</f>
        <v>6.0200157990950576</v>
      </c>
      <c r="AA103" s="142">
        <f t="shared" ref="AA103" si="329">IF(L103&lt;&gt;"",IF(L102&lt;&gt;"",(L103/L102-1)*100,"-"),"-")</f>
        <v>6.4734601360725064</v>
      </c>
      <c r="AB103" s="142">
        <f t="shared" ref="AB103" si="330">IF(M103&lt;&gt;"",IF(M102&lt;&gt;"",(M103/M102-1)*100,"-"),"-")</f>
        <v>10.46886454180116</v>
      </c>
      <c r="AC103" s="141">
        <f t="shared" si="271"/>
        <v>12.027871839955129</v>
      </c>
    </row>
    <row r="104" spans="1:29" x14ac:dyDescent="0.2">
      <c r="A104" s="7">
        <v>2018</v>
      </c>
      <c r="B104" s="43">
        <v>3940939.2920000004</v>
      </c>
      <c r="C104" s="43">
        <v>3371943.75</v>
      </c>
      <c r="D104" s="43">
        <v>3332316.0279999999</v>
      </c>
      <c r="E104" s="43">
        <v>3249432.07</v>
      </c>
      <c r="F104" s="43">
        <v>3188070.6929999995</v>
      </c>
      <c r="G104" s="43">
        <v>3300806.2940000002</v>
      </c>
      <c r="H104" s="43">
        <v>4062521.5980000007</v>
      </c>
      <c r="I104" s="43">
        <v>3792547.5600000005</v>
      </c>
      <c r="J104" s="43">
        <v>3662229.9170000008</v>
      </c>
      <c r="K104" s="43">
        <v>3597950.5260000005</v>
      </c>
      <c r="L104" s="43">
        <v>3533091.1399999997</v>
      </c>
      <c r="M104" s="43">
        <v>4099554.3170000003</v>
      </c>
      <c r="N104" s="27">
        <f t="shared" ref="N104:N106" si="331">SUM(B104:M104)</f>
        <v>43131403.185000002</v>
      </c>
      <c r="P104" s="28">
        <f t="shared" si="272"/>
        <v>2018</v>
      </c>
      <c r="Q104" s="140">
        <f t="shared" ref="Q104" si="332">IF(B104&lt;&gt;"",IF(B103&lt;&gt;"",(B104/B103-1)*100,"-"),"-")</f>
        <v>14.408934726797806</v>
      </c>
      <c r="R104" s="140">
        <f t="shared" ref="R104" si="333">IF(C104&lt;&gt;"",IF(C103&lt;&gt;"",(C104/C103-1)*100,"-"),"-")</f>
        <v>19.594461397305185</v>
      </c>
      <c r="S104" s="140">
        <f t="shared" ref="S104" si="334">IF(D104&lt;&gt;"",IF(D103&lt;&gt;"",(D104/D103-1)*100,"-"),"-")</f>
        <v>15.26301377865973</v>
      </c>
      <c r="T104" s="140">
        <f t="shared" ref="T104" si="335">IF(E104&lt;&gt;"",IF(E103&lt;&gt;"",(E104/E103-1)*100,"-"),"-")</f>
        <v>15.926756940603482</v>
      </c>
      <c r="U104" s="140">
        <f t="shared" ref="U104" si="336">IF(F104&lt;&gt;"",IF(F103&lt;&gt;"",(F104/F103-1)*100,"-"),"-")</f>
        <v>12.916573544435739</v>
      </c>
      <c r="V104" s="140">
        <f t="shared" ref="V104" si="337">IF(G104&lt;&gt;"",IF(G103&lt;&gt;"",(G104/G103-1)*100,"-"),"-")</f>
        <v>16.726720177014641</v>
      </c>
      <c r="W104" s="140">
        <f t="shared" ref="W104" si="338">IF(H104&lt;&gt;"",IF(H103&lt;&gt;"",(H104/H103-1)*100,"-"),"-")</f>
        <v>14.787384052957986</v>
      </c>
      <c r="X104" s="140">
        <f t="shared" ref="X104" si="339">IF(I104&lt;&gt;"",IF(I103&lt;&gt;"",(I104/I103-1)*100,"-"),"-")</f>
        <v>15.83456183470291</v>
      </c>
      <c r="Y104" s="142">
        <f t="shared" ref="Y104" si="340">IF(J104&lt;&gt;"",IF(J103&lt;&gt;"",(J104/J103-1)*100,"-"),"-")</f>
        <v>16.626855187842658</v>
      </c>
      <c r="Z104" s="142">
        <f t="shared" ref="Z104:Z106" si="341">IF(K104&lt;&gt;"",IF(K103&lt;&gt;"",(K104/K103-1)*100,"-"),"-")</f>
        <v>15.384735652913385</v>
      </c>
      <c r="AA104" s="142">
        <f t="shared" ref="AA104:AB106" si="342">IF(L104&lt;&gt;"",IF(L103&lt;&gt;"",(L104/L103-1)*100,"-"),"-")</f>
        <v>19.881194157542794</v>
      </c>
      <c r="AB104" s="142">
        <f t="shared" ref="AB104" si="343">IF(M104&lt;&gt;"",IF(M103&lt;&gt;"",(M104/M103-1)*100,"-"),"-")</f>
        <v>21.132685079642567</v>
      </c>
      <c r="AC104" s="141">
        <f t="shared" si="271"/>
        <v>16.532067569832765</v>
      </c>
    </row>
    <row r="105" spans="1:29" x14ac:dyDescent="0.2">
      <c r="A105" s="7">
        <v>2019</v>
      </c>
      <c r="B105" s="43">
        <v>4415802.4419999998</v>
      </c>
      <c r="C105" s="43">
        <v>3668617.3640000005</v>
      </c>
      <c r="D105" s="43">
        <v>3694017.3049999992</v>
      </c>
      <c r="E105" s="43">
        <v>3299299.4839999997</v>
      </c>
      <c r="F105" s="43">
        <v>3360090.8849999998</v>
      </c>
      <c r="G105" s="43">
        <v>3407597.2500000005</v>
      </c>
      <c r="H105" s="43">
        <v>4094264.3480000002</v>
      </c>
      <c r="I105" s="43">
        <v>3677658.0080000004</v>
      </c>
      <c r="J105" s="43">
        <v>3363716.6340000005</v>
      </c>
      <c r="K105" s="43">
        <v>3233493.3690000004</v>
      </c>
      <c r="L105" s="43">
        <v>3240076.0900000003</v>
      </c>
      <c r="M105" s="43">
        <v>3649290.9109999989</v>
      </c>
      <c r="N105" s="27">
        <f t="shared" si="331"/>
        <v>43103924.090000004</v>
      </c>
      <c r="P105" s="28">
        <f t="shared" si="272"/>
        <v>2019</v>
      </c>
      <c r="Q105" s="140">
        <f t="shared" ref="Q105:R106" si="344">IF(B105&lt;&gt;"",IF(B104&lt;&gt;"",(B105/B104-1)*100,"-"),"-")</f>
        <v>12.049491626627162</v>
      </c>
      <c r="R105" s="140">
        <f t="shared" ref="R105" si="345">IF(C105&lt;&gt;"",IF(C104&lt;&gt;"",(C105/C104-1)*100,"-"),"-")</f>
        <v>8.7982966501146453</v>
      </c>
      <c r="S105" s="140">
        <f t="shared" ref="S105:S106" si="346">IF(D105&lt;&gt;"",IF(D104&lt;&gt;"",(D105/D104-1)*100,"-"),"-")</f>
        <v>10.85435096673848</v>
      </c>
      <c r="T105" s="140">
        <f t="shared" ref="T105:T106" si="347">IF(E105&lt;&gt;"",IF(E104&lt;&gt;"",(E105/E104-1)*100,"-"),"-")</f>
        <v>1.5346501458022521</v>
      </c>
      <c r="U105" s="140">
        <f t="shared" ref="U105:U106" si="348">IF(F105&lt;&gt;"",IF(F104&lt;&gt;"",(F105/F104-1)*100,"-"),"-")</f>
        <v>5.39574584646767</v>
      </c>
      <c r="V105" s="140">
        <f t="shared" ref="V105:V106" si="349">IF(G105&lt;&gt;"",IF(G104&lt;&gt;"",(G105/G104-1)*100,"-"),"-")</f>
        <v>3.2352990902289047</v>
      </c>
      <c r="W105" s="140">
        <f t="shared" ref="W105:W106" si="350">IF(H105&lt;&gt;"",IF(H104&lt;&gt;"",(H105/H104-1)*100,"-"),"-")</f>
        <v>0.7813558459757175</v>
      </c>
      <c r="X105" s="140">
        <f t="shared" ref="X105:X106" si="351">IF(I105&lt;&gt;"",IF(I104&lt;&gt;"",(I105/I104-1)*100,"-"),"-")</f>
        <v>-3.0293503293601476</v>
      </c>
      <c r="Y105" s="140">
        <f>IF(J105&lt;&gt;"",IF(J104&lt;&gt;"",(J105/J104-1)*100,"-"),"-")</f>
        <v>-8.1511344116956597</v>
      </c>
      <c r="Z105" s="140">
        <f t="shared" si="341"/>
        <v>-10.129576667781004</v>
      </c>
      <c r="AA105" s="140">
        <f t="shared" si="342"/>
        <v>-8.2934472502738554</v>
      </c>
      <c r="AB105" s="140">
        <f t="shared" si="342"/>
        <v>-10.983228204413653</v>
      </c>
      <c r="AC105" s="141">
        <f t="shared" si="271"/>
        <v>-6.3710180914200443E-2</v>
      </c>
    </row>
    <row r="106" spans="1:29" x14ac:dyDescent="0.2">
      <c r="A106" s="7">
        <v>2020</v>
      </c>
      <c r="B106" s="43">
        <v>3964044.08</v>
      </c>
      <c r="C106" s="43">
        <v>3449611.5550000006</v>
      </c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27">
        <f t="shared" si="331"/>
        <v>7413655.6350000007</v>
      </c>
      <c r="P106" s="28">
        <f t="shared" si="272"/>
        <v>2020</v>
      </c>
      <c r="Q106" s="140">
        <f t="shared" si="344"/>
        <v>-10.230493051572974</v>
      </c>
      <c r="R106" s="140">
        <f t="shared" si="344"/>
        <v>-5.969709764476816</v>
      </c>
      <c r="S106" s="140" t="str">
        <f t="shared" si="346"/>
        <v>-</v>
      </c>
      <c r="T106" s="140" t="str">
        <f t="shared" si="347"/>
        <v>-</v>
      </c>
      <c r="U106" s="140" t="str">
        <f t="shared" si="348"/>
        <v>-</v>
      </c>
      <c r="V106" s="140" t="str">
        <f t="shared" si="349"/>
        <v>-</v>
      </c>
      <c r="W106" s="140" t="str">
        <f t="shared" si="350"/>
        <v>-</v>
      </c>
      <c r="X106" s="140" t="str">
        <f t="shared" si="351"/>
        <v>-</v>
      </c>
      <c r="Y106" s="140" t="str">
        <f>IF(J106&lt;&gt;"",IF(J105&lt;&gt;"",(J106/J105-1)*100,"-"),"-")</f>
        <v>-</v>
      </c>
      <c r="Z106" s="140" t="str">
        <f t="shared" si="341"/>
        <v>-</v>
      </c>
      <c r="AA106" s="140" t="str">
        <f t="shared" si="342"/>
        <v>-</v>
      </c>
      <c r="AB106" s="140" t="str">
        <f t="shared" si="342"/>
        <v>-</v>
      </c>
      <c r="AC106" s="141" t="str">
        <f t="shared" si="271"/>
        <v>-</v>
      </c>
    </row>
    <row r="107" spans="1:29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</row>
    <row r="108" spans="1:29" ht="15.75" x14ac:dyDescent="0.2">
      <c r="A108" s="6" t="s">
        <v>1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10"/>
      <c r="O108" s="17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</row>
    <row r="109" spans="1:29" x14ac:dyDescent="0.2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10"/>
      <c r="O109" s="17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</row>
    <row r="110" spans="1:29" ht="15" x14ac:dyDescent="0.2">
      <c r="A110" s="33"/>
      <c r="B110" s="5" t="s">
        <v>4</v>
      </c>
      <c r="C110" s="5" t="s">
        <v>5</v>
      </c>
      <c r="D110" s="5" t="s">
        <v>6</v>
      </c>
      <c r="E110" s="5" t="s">
        <v>7</v>
      </c>
      <c r="F110" s="5" t="s">
        <v>8</v>
      </c>
      <c r="G110" s="5" t="s">
        <v>9</v>
      </c>
      <c r="H110" s="5" t="s">
        <v>10</v>
      </c>
      <c r="I110" s="5" t="s">
        <v>11</v>
      </c>
      <c r="J110" s="5" t="s">
        <v>12</v>
      </c>
      <c r="K110" s="5" t="s">
        <v>13</v>
      </c>
      <c r="L110" s="5" t="s">
        <v>14</v>
      </c>
      <c r="M110" s="8" t="s">
        <v>15</v>
      </c>
      <c r="N110" s="39" t="s">
        <v>3</v>
      </c>
      <c r="O110" s="17"/>
      <c r="P110" s="25"/>
      <c r="Q110" s="26" t="s">
        <v>4</v>
      </c>
      <c r="R110" s="26" t="s">
        <v>5</v>
      </c>
      <c r="S110" s="26" t="s">
        <v>6</v>
      </c>
      <c r="T110" s="26" t="s">
        <v>7</v>
      </c>
      <c r="U110" s="26" t="s">
        <v>8</v>
      </c>
      <c r="V110" s="26" t="s">
        <v>9</v>
      </c>
      <c r="W110" s="26" t="s">
        <v>10</v>
      </c>
      <c r="X110" s="26" t="s">
        <v>11</v>
      </c>
      <c r="Y110" s="26" t="s">
        <v>12</v>
      </c>
      <c r="Z110" s="26" t="s">
        <v>13</v>
      </c>
      <c r="AA110" s="26" t="s">
        <v>14</v>
      </c>
      <c r="AB110" s="26" t="s">
        <v>15</v>
      </c>
      <c r="AC110" s="26" t="s">
        <v>3</v>
      </c>
    </row>
    <row r="111" spans="1:29" x14ac:dyDescent="0.2">
      <c r="A111" s="7">
        <v>2000</v>
      </c>
      <c r="B111" s="43">
        <v>2891330.0839999998</v>
      </c>
      <c r="C111" s="43">
        <v>2577978.0469999998</v>
      </c>
      <c r="D111" s="43">
        <v>2688008.2279999997</v>
      </c>
      <c r="E111" s="43">
        <v>2638679.1749999998</v>
      </c>
      <c r="F111" s="43">
        <v>2500850.5319999997</v>
      </c>
      <c r="G111" s="43">
        <v>2352928.7529999996</v>
      </c>
      <c r="H111" s="43">
        <v>2625717.2289999998</v>
      </c>
      <c r="I111" s="43">
        <v>2653702.7379999999</v>
      </c>
      <c r="J111" s="43">
        <v>2573399.3740000003</v>
      </c>
      <c r="K111" s="43">
        <v>2605747.7199999997</v>
      </c>
      <c r="L111" s="43">
        <v>2519672.1170000001</v>
      </c>
      <c r="M111" s="43">
        <v>2608131.7989999996</v>
      </c>
      <c r="N111" s="40">
        <f>SUM(B111:M111)</f>
        <v>31236145.795999996</v>
      </c>
      <c r="O111" s="17"/>
      <c r="P111" s="28">
        <v>2000</v>
      </c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5"/>
      <c r="AB111" s="34"/>
      <c r="AC111" s="34"/>
    </row>
    <row r="112" spans="1:29" x14ac:dyDescent="0.2">
      <c r="A112" s="7">
        <v>2001</v>
      </c>
      <c r="B112" s="43">
        <v>2710565.8820000002</v>
      </c>
      <c r="C112" s="43">
        <v>2403433.1039999998</v>
      </c>
      <c r="D112" s="43">
        <v>2689016.699</v>
      </c>
      <c r="E112" s="43">
        <v>2564691.0259999996</v>
      </c>
      <c r="F112" s="43">
        <v>2587309.6829999997</v>
      </c>
      <c r="G112" s="43">
        <v>2601897.6640000003</v>
      </c>
      <c r="H112" s="43">
        <v>2849696.8369999994</v>
      </c>
      <c r="I112" s="43">
        <v>2749194.4410000006</v>
      </c>
      <c r="J112" s="43">
        <v>2480497.2760000001</v>
      </c>
      <c r="K112" s="43">
        <v>2532550.6259999997</v>
      </c>
      <c r="L112" s="43">
        <v>2388727.4750000001</v>
      </c>
      <c r="M112" s="43">
        <v>2573923.0649999999</v>
      </c>
      <c r="N112" s="40">
        <f t="shared" ref="N112:N122" si="352">SUM(B112:M112)</f>
        <v>31131503.778000001</v>
      </c>
      <c r="O112" s="17"/>
      <c r="P112" s="28">
        <f>P111+1</f>
        <v>2001</v>
      </c>
      <c r="Q112" s="140">
        <f>IF(B112&lt;&gt;"",IF(B111&lt;&gt;"",(B112/B111-1)*100,"-"),"-")</f>
        <v>-6.251939306421983</v>
      </c>
      <c r="R112" s="140">
        <f t="shared" ref="R112:AB127" si="353">IF(C112&lt;&gt;"",IF(C111&lt;&gt;"",(C112/C111-1)*100,"-"),"-")</f>
        <v>-6.7706140167918978</v>
      </c>
      <c r="S112" s="140">
        <f t="shared" si="353"/>
        <v>3.751740748021426E-2</v>
      </c>
      <c r="T112" s="140">
        <f t="shared" si="353"/>
        <v>-2.8039842698951878</v>
      </c>
      <c r="U112" s="140">
        <f t="shared" si="353"/>
        <v>3.4571898597576922</v>
      </c>
      <c r="V112" s="140">
        <f t="shared" si="353"/>
        <v>10.581234586154121</v>
      </c>
      <c r="W112" s="140">
        <f t="shared" si="353"/>
        <v>8.5302257808355755</v>
      </c>
      <c r="X112" s="140">
        <f t="shared" si="353"/>
        <v>3.5984325460646449</v>
      </c>
      <c r="Y112" s="140">
        <f t="shared" si="353"/>
        <v>-3.6100925079342261</v>
      </c>
      <c r="Z112" s="140">
        <f t="shared" si="353"/>
        <v>-2.8090629587119054</v>
      </c>
      <c r="AA112" s="140">
        <f t="shared" si="353"/>
        <v>-5.1968921319773482</v>
      </c>
      <c r="AB112" s="140">
        <f t="shared" si="353"/>
        <v>-1.3116183013878291</v>
      </c>
      <c r="AC112" s="141">
        <f t="shared" ref="AC112:AC131" si="354">IF(COUNTIF(Q112:AB112,"-")=0,IF(N112&lt;&gt;"",IF(N111&lt;&gt;"",(N112/N111-1)*100,"-"),"-"),"-")</f>
        <v>-0.33500297598622053</v>
      </c>
    </row>
    <row r="113" spans="1:29" x14ac:dyDescent="0.2">
      <c r="A113" s="7">
        <v>2002</v>
      </c>
      <c r="B113" s="43">
        <v>2644978.4490000005</v>
      </c>
      <c r="C113" s="43">
        <v>2278386.2549999999</v>
      </c>
      <c r="D113" s="43">
        <v>2358115.5180000006</v>
      </c>
      <c r="E113" s="43">
        <v>2288845.1410000003</v>
      </c>
      <c r="F113" s="43">
        <v>2397145.1390000004</v>
      </c>
      <c r="G113" s="43">
        <v>2318801.5910000005</v>
      </c>
      <c r="H113" s="43">
        <v>2592566.6229999997</v>
      </c>
      <c r="I113" s="43">
        <v>2551620.7760000001</v>
      </c>
      <c r="J113" s="43">
        <v>2420578.4680000003</v>
      </c>
      <c r="K113" s="43">
        <v>2409008.4709999994</v>
      </c>
      <c r="L113" s="43">
        <v>2332336.6850000001</v>
      </c>
      <c r="M113" s="43">
        <v>2490326.378</v>
      </c>
      <c r="N113" s="40">
        <f t="shared" si="352"/>
        <v>29082709.493999999</v>
      </c>
      <c r="O113" s="17"/>
      <c r="P113" s="28">
        <f t="shared" ref="P113:P131" si="355">P112+1</f>
        <v>2002</v>
      </c>
      <c r="Q113" s="140">
        <f t="shared" ref="Q113" si="356">IF(B113&lt;&gt;"",IF(B112&lt;&gt;"",(B113/B112-1)*100,"-"),"-")</f>
        <v>-2.4196952169856845</v>
      </c>
      <c r="R113" s="140">
        <f t="shared" si="353"/>
        <v>-5.2028429163219148</v>
      </c>
      <c r="S113" s="140">
        <f t="shared" si="353"/>
        <v>-12.305657347648902</v>
      </c>
      <c r="T113" s="140">
        <f t="shared" si="353"/>
        <v>-10.755521121396839</v>
      </c>
      <c r="U113" s="140">
        <f t="shared" si="353"/>
        <v>-7.3498949603706727</v>
      </c>
      <c r="V113" s="140">
        <f t="shared" si="353"/>
        <v>-10.880369236535802</v>
      </c>
      <c r="W113" s="140">
        <f t="shared" si="353"/>
        <v>-9.0230725830713894</v>
      </c>
      <c r="X113" s="140">
        <f t="shared" si="353"/>
        <v>-7.1866020843594614</v>
      </c>
      <c r="Y113" s="140">
        <f t="shared" si="353"/>
        <v>-2.4155966055574019</v>
      </c>
      <c r="Z113" s="140">
        <f t="shared" si="353"/>
        <v>-4.8781711896171309</v>
      </c>
      <c r="AA113" s="140">
        <f t="shared" si="353"/>
        <v>-2.3607042071636886</v>
      </c>
      <c r="AB113" s="140">
        <f t="shared" si="353"/>
        <v>-3.2478316130245322</v>
      </c>
      <c r="AC113" s="141">
        <f t="shared" si="354"/>
        <v>-6.5810964308375075</v>
      </c>
    </row>
    <row r="114" spans="1:29" x14ac:dyDescent="0.2">
      <c r="A114" s="7">
        <v>2003</v>
      </c>
      <c r="B114" s="43">
        <v>2532701.6829999997</v>
      </c>
      <c r="C114" s="43">
        <v>2235213.1870000004</v>
      </c>
      <c r="D114" s="43">
        <v>2387423.6189999995</v>
      </c>
      <c r="E114" s="43">
        <v>2159062.5060000001</v>
      </c>
      <c r="F114" s="43">
        <v>2233302.281</v>
      </c>
      <c r="G114" s="43">
        <v>2165021.122</v>
      </c>
      <c r="H114" s="43">
        <v>2266112.39</v>
      </c>
      <c r="I114" s="43">
        <v>2250941.743999999</v>
      </c>
      <c r="J114" s="43">
        <v>2209545.7579999994</v>
      </c>
      <c r="K114" s="43">
        <v>2268240.108</v>
      </c>
      <c r="L114" s="43">
        <v>2279158.4909999999</v>
      </c>
      <c r="M114" s="43">
        <v>2288236.804</v>
      </c>
      <c r="N114" s="40">
        <f t="shared" ref="N114" si="357">SUM(B114:M114)</f>
        <v>27274959.693</v>
      </c>
      <c r="O114" s="17"/>
      <c r="P114" s="28">
        <f t="shared" si="355"/>
        <v>2003</v>
      </c>
      <c r="Q114" s="140">
        <f t="shared" ref="Q114" si="358">IF(B114&lt;&gt;"",IF(B113&lt;&gt;"",(B114/B113-1)*100,"-"),"-")</f>
        <v>-4.2449028665034971</v>
      </c>
      <c r="R114" s="140">
        <f t="shared" ref="R114" si="359">IF(C114&lt;&gt;"",IF(C113&lt;&gt;"",(C114/C113-1)*100,"-"),"-")</f>
        <v>-1.8948967895700108</v>
      </c>
      <c r="S114" s="140">
        <f t="shared" ref="S114" si="360">IF(D114&lt;&gt;"",IF(D113&lt;&gt;"",(D114/D113-1)*100,"-"),"-")</f>
        <v>1.2428611226330544</v>
      </c>
      <c r="T114" s="140">
        <f t="shared" ref="T114" si="361">IF(E114&lt;&gt;"",IF(E113&lt;&gt;"",(E114/E113-1)*100,"-"),"-")</f>
        <v>-5.6702234972217491</v>
      </c>
      <c r="U114" s="140">
        <f t="shared" ref="U114" si="362">IF(F114&lt;&gt;"",IF(F113&lt;&gt;"",(F114/F113-1)*100,"-"),"-")</f>
        <v>-6.8349160563698552</v>
      </c>
      <c r="V114" s="140">
        <f t="shared" ref="V114" si="363">IF(G114&lt;&gt;"",IF(G113&lt;&gt;"",(G114/G113-1)*100,"-"),"-")</f>
        <v>-6.6318942335071291</v>
      </c>
      <c r="W114" s="140">
        <f t="shared" ref="W114" si="364">IF(H114&lt;&gt;"",IF(H113&lt;&gt;"",(H114/H113-1)*100,"-"),"-")</f>
        <v>-12.591932261406713</v>
      </c>
      <c r="X114" s="140">
        <f t="shared" ref="X114" si="365">IF(I114&lt;&gt;"",IF(I113&lt;&gt;"",(I114/I113-1)*100,"-"),"-")</f>
        <v>-11.783844794968113</v>
      </c>
      <c r="Y114" s="140">
        <f t="shared" ref="Y114" si="366">IF(J114&lt;&gt;"",IF(J113&lt;&gt;"",(J114/J113-1)*100,"-"),"-")</f>
        <v>-8.7182759323793491</v>
      </c>
      <c r="Z114" s="140">
        <f t="shared" ref="Z114" si="367">IF(K114&lt;&gt;"",IF(K113&lt;&gt;"",(K114/K113-1)*100,"-"),"-")</f>
        <v>-5.8434150271611696</v>
      </c>
      <c r="AA114" s="140">
        <f t="shared" ref="AA114" si="368">IF(L114&lt;&gt;"",IF(L113&lt;&gt;"",(L114/L113-1)*100,"-"),"-")</f>
        <v>-2.2800393417470977</v>
      </c>
      <c r="AB114" s="140">
        <f t="shared" ref="AB114" si="369">IF(M114&lt;&gt;"",IF(M113&lt;&gt;"",(M114/M113-1)*100,"-"),"-")</f>
        <v>-8.1149834730618657</v>
      </c>
      <c r="AC114" s="141">
        <f t="shared" ref="AC114" si="370">IF(COUNTIF(Q114:AB114,"-")=0,IF(N114&lt;&gt;"",IF(N113&lt;&gt;"",(N114/N113-1)*100,"-"),"-"),"-")</f>
        <v>-6.2158919593545914</v>
      </c>
    </row>
    <row r="115" spans="1:29" x14ac:dyDescent="0.2">
      <c r="A115" s="7">
        <v>2004</v>
      </c>
      <c r="B115" s="43">
        <v>2398293.8740000003</v>
      </c>
      <c r="C115" s="43">
        <v>2158255.7919999999</v>
      </c>
      <c r="D115" s="43">
        <v>2255216.412</v>
      </c>
      <c r="E115" s="43">
        <v>2215535.5040000002</v>
      </c>
      <c r="F115" s="43">
        <v>2392202.4619999998</v>
      </c>
      <c r="G115" s="43">
        <v>2387109.9579999996</v>
      </c>
      <c r="H115" s="43">
        <v>2625608.85</v>
      </c>
      <c r="I115" s="43">
        <v>2549396.4370000004</v>
      </c>
      <c r="J115" s="43">
        <v>2407741.6699999995</v>
      </c>
      <c r="K115" s="43">
        <v>2527740.0690000001</v>
      </c>
      <c r="L115" s="43">
        <v>2362026.0020000003</v>
      </c>
      <c r="M115" s="43">
        <v>2548213.0070000002</v>
      </c>
      <c r="N115" s="40">
        <f t="shared" ref="N115" si="371">SUM(B115:M115)</f>
        <v>28827340.036999997</v>
      </c>
      <c r="O115" s="17"/>
      <c r="P115" s="28">
        <f t="shared" si="355"/>
        <v>2004</v>
      </c>
      <c r="Q115" s="140">
        <f t="shared" ref="Q115" si="372">IF(B115&lt;&gt;"",IF(B114&lt;&gt;"",(B115/B114-1)*100,"-"),"-")</f>
        <v>-5.3068946059526727</v>
      </c>
      <c r="R115" s="140">
        <f t="shared" ref="R115" si="373">IF(C115&lt;&gt;"",IF(C114&lt;&gt;"",(C115/C114-1)*100,"-"),"-")</f>
        <v>-3.442955483959409</v>
      </c>
      <c r="S115" s="140">
        <f t="shared" ref="S115" si="374">IF(D115&lt;&gt;"",IF(D114&lt;&gt;"",(D115/D114-1)*100,"-"),"-")</f>
        <v>-5.5376517995317514</v>
      </c>
      <c r="T115" s="140">
        <f t="shared" ref="T115" si="375">IF(E115&lt;&gt;"",IF(E114&lt;&gt;"",(E115/E114-1)*100,"-"),"-")</f>
        <v>2.6156258951772982</v>
      </c>
      <c r="U115" s="140">
        <f t="shared" ref="U115" si="376">IF(F115&lt;&gt;"",IF(F114&lt;&gt;"",(F115/F114-1)*100,"-"),"-")</f>
        <v>7.1150324052348779</v>
      </c>
      <c r="V115" s="140">
        <f t="shared" ref="V115" si="377">IF(G115&lt;&gt;"",IF(G114&lt;&gt;"",(G115/G114-1)*100,"-"),"-")</f>
        <v>10.258044771167807</v>
      </c>
      <c r="W115" s="140">
        <f t="shared" ref="W115" si="378">IF(H115&lt;&gt;"",IF(H114&lt;&gt;"",(H115/H114-1)*100,"-"),"-")</f>
        <v>15.864017229966244</v>
      </c>
      <c r="X115" s="140">
        <f t="shared" ref="X115" si="379">IF(I115&lt;&gt;"",IF(I114&lt;&gt;"",(I115/I114-1)*100,"-"),"-")</f>
        <v>13.259103386195914</v>
      </c>
      <c r="Y115" s="140">
        <f t="shared" ref="Y115" si="380">IF(J115&lt;&gt;"",IF(J114&lt;&gt;"",(J115/J114-1)*100,"-"),"-")</f>
        <v>8.9699844994113107</v>
      </c>
      <c r="Z115" s="140">
        <f t="shared" ref="Z115" si="381">IF(K115&lt;&gt;"",IF(K114&lt;&gt;"",(K115/K114-1)*100,"-"),"-")</f>
        <v>11.440586033407719</v>
      </c>
      <c r="AA115" s="140">
        <f t="shared" ref="AA115" si="382">IF(L115&lt;&gt;"",IF(L114&lt;&gt;"",(L115/L114-1)*100,"-"),"-")</f>
        <v>3.6358818979561836</v>
      </c>
      <c r="AB115" s="140">
        <f t="shared" ref="AB115" si="383">IF(M115&lt;&gt;"",IF(M114&lt;&gt;"",(M115/M114-1)*100,"-"),"-")</f>
        <v>11.361420397816492</v>
      </c>
      <c r="AC115" s="141">
        <f t="shared" ref="AC115" si="384">IF(COUNTIF(Q115:AB115,"-")=0,IF(N115&lt;&gt;"",IF(N114&lt;&gt;"",(N115/N114-1)*100,"-"),"-"),"-")</f>
        <v>5.6915953734604674</v>
      </c>
    </row>
    <row r="116" spans="1:29" x14ac:dyDescent="0.2">
      <c r="A116" s="7">
        <v>2005</v>
      </c>
      <c r="B116" s="43">
        <v>2599397.1619999995</v>
      </c>
      <c r="C116" s="43">
        <v>2304001.372</v>
      </c>
      <c r="D116" s="43">
        <v>2558945.2530000005</v>
      </c>
      <c r="E116" s="43">
        <v>2496477.0160000003</v>
      </c>
      <c r="F116" s="43">
        <v>2509400.2090000003</v>
      </c>
      <c r="G116" s="43">
        <v>2482721.6539999996</v>
      </c>
      <c r="H116" s="43">
        <v>2744727.3130000001</v>
      </c>
      <c r="I116" s="43">
        <v>2647880.2280000001</v>
      </c>
      <c r="J116" s="43">
        <v>2499957.6799999997</v>
      </c>
      <c r="K116" s="43">
        <v>2521924.8869999996</v>
      </c>
      <c r="L116" s="43">
        <v>2449220.443</v>
      </c>
      <c r="M116" s="43">
        <v>2589212.2369999993</v>
      </c>
      <c r="N116" s="40">
        <f t="shared" ref="N116" si="385">SUM(B116:M116)</f>
        <v>30403865.454</v>
      </c>
      <c r="O116" s="17"/>
      <c r="P116" s="28">
        <f t="shared" si="355"/>
        <v>2005</v>
      </c>
      <c r="Q116" s="140">
        <f t="shared" ref="Q116" si="386">IF(B116&lt;&gt;"",IF(B115&lt;&gt;"",(B116/B115-1)*100,"-"),"-")</f>
        <v>8.3852646325026203</v>
      </c>
      <c r="R116" s="140">
        <f t="shared" ref="R116" si="387">IF(C116&lt;&gt;"",IF(C115&lt;&gt;"",(C116/C115-1)*100,"-"),"-")</f>
        <v>6.7529335744277663</v>
      </c>
      <c r="S116" s="140">
        <f t="shared" ref="S116" si="388">IF(D116&lt;&gt;"",IF(D115&lt;&gt;"",(D116/D115-1)*100,"-"),"-")</f>
        <v>13.467835697889585</v>
      </c>
      <c r="T116" s="140">
        <f t="shared" ref="T116" si="389">IF(E116&lt;&gt;"",IF(E115&lt;&gt;"",(E116/E115-1)*100,"-"),"-")</f>
        <v>12.680524030997443</v>
      </c>
      <c r="U116" s="140">
        <f t="shared" ref="U116" si="390">IF(F116&lt;&gt;"",IF(F115&lt;&gt;"",(F116/F115-1)*100,"-"),"-")</f>
        <v>4.8991566918636709</v>
      </c>
      <c r="V116" s="140">
        <f t="shared" ref="V116" si="391">IF(G116&lt;&gt;"",IF(G115&lt;&gt;"",(G116/G115-1)*100,"-"),"-")</f>
        <v>4.0053327111963632</v>
      </c>
      <c r="W116" s="140">
        <f t="shared" ref="W116" si="392">IF(H116&lt;&gt;"",IF(H115&lt;&gt;"",(H116/H115-1)*100,"-"),"-")</f>
        <v>4.5367939325768214</v>
      </c>
      <c r="X116" s="140">
        <f t="shared" ref="X116" si="393">IF(I116&lt;&gt;"",IF(I115&lt;&gt;"",(I116/I115-1)*100,"-"),"-")</f>
        <v>3.8630237953847013</v>
      </c>
      <c r="Y116" s="140">
        <f t="shared" ref="Y116" si="394">IF(J116&lt;&gt;"",IF(J115&lt;&gt;"",(J116/J115-1)*100,"-"),"-")</f>
        <v>3.8299794014031496</v>
      </c>
      <c r="Z116" s="140">
        <f t="shared" ref="Z116" si="395">IF(K116&lt;&gt;"",IF(K115&lt;&gt;"",(K116/K115-1)*100,"-"),"-")</f>
        <v>-0.23005458794269629</v>
      </c>
      <c r="AA116" s="140">
        <f t="shared" ref="AA116" si="396">IF(L116&lt;&gt;"",IF(L115&lt;&gt;"",(L116/L115-1)*100,"-"),"-")</f>
        <v>3.6915106322356062</v>
      </c>
      <c r="AB116" s="140">
        <f t="shared" ref="AB116" si="397">IF(M116&lt;&gt;"",IF(M115&lt;&gt;"",(M116/M115-1)*100,"-"),"-")</f>
        <v>1.6089404569937127</v>
      </c>
      <c r="AC116" s="141">
        <f t="shared" ref="AC116" si="398">IF(COUNTIF(Q116:AB116,"-")=0,IF(N116&lt;&gt;"",IF(N115&lt;&gt;"",(N116/N115-1)*100,"-"),"-"),"-")</f>
        <v>5.4688549653784557</v>
      </c>
    </row>
    <row r="117" spans="1:29" x14ac:dyDescent="0.2">
      <c r="A117" s="7">
        <v>2006</v>
      </c>
      <c r="B117" s="43">
        <v>2747693.7449999996</v>
      </c>
      <c r="C117" s="43">
        <v>2440851.1659999993</v>
      </c>
      <c r="D117" s="43">
        <v>2504807.8039999991</v>
      </c>
      <c r="E117" s="43">
        <v>2378486.4539999999</v>
      </c>
      <c r="F117" s="43">
        <v>2245639.6009999998</v>
      </c>
      <c r="G117" s="43">
        <v>1882093.7279999999</v>
      </c>
      <c r="H117" s="43">
        <v>1487906.659</v>
      </c>
      <c r="I117" s="43">
        <v>1266921.1860000002</v>
      </c>
      <c r="J117" s="43">
        <v>1128032.699</v>
      </c>
      <c r="K117" s="43">
        <v>1274720.4739999999</v>
      </c>
      <c r="L117" s="43">
        <v>1343682.99</v>
      </c>
      <c r="M117" s="43">
        <v>1539828.7080000001</v>
      </c>
      <c r="N117" s="40">
        <f t="shared" si="352"/>
        <v>22240665.213999998</v>
      </c>
      <c r="O117" s="17"/>
      <c r="P117" s="28">
        <f t="shared" si="355"/>
        <v>2006</v>
      </c>
      <c r="Q117" s="140">
        <f t="shared" ref="Q117:R127" si="399">IF(B117&lt;&gt;"",IF(B116&lt;&gt;"",(B117/B116-1)*100,"-"),"-")</f>
        <v>5.7050375051536761</v>
      </c>
      <c r="R117" s="140">
        <f t="shared" si="353"/>
        <v>5.9396576609329843</v>
      </c>
      <c r="S117" s="140">
        <f t="shared" si="353"/>
        <v>-2.1156157575678125</v>
      </c>
      <c r="T117" s="140">
        <f t="shared" si="353"/>
        <v>-4.7262827273712116</v>
      </c>
      <c r="U117" s="140">
        <f t="shared" si="353"/>
        <v>-10.510902448083781</v>
      </c>
      <c r="V117" s="140">
        <f t="shared" si="353"/>
        <v>-24.19231833871941</v>
      </c>
      <c r="W117" s="140">
        <f t="shared" si="353"/>
        <v>-45.790364968033536</v>
      </c>
      <c r="X117" s="140">
        <f t="shared" si="353"/>
        <v>-52.153380179248799</v>
      </c>
      <c r="Y117" s="140">
        <f t="shared" si="353"/>
        <v>-54.877928213568794</v>
      </c>
      <c r="Z117" s="140">
        <f t="shared" si="353"/>
        <v>-49.454463113833413</v>
      </c>
      <c r="AA117" s="140">
        <f t="shared" si="353"/>
        <v>-45.138340085298722</v>
      </c>
      <c r="AB117" s="140">
        <f t="shared" si="353"/>
        <v>-40.529065713665538</v>
      </c>
      <c r="AC117" s="141">
        <f t="shared" si="354"/>
        <v>-26.849218407279963</v>
      </c>
    </row>
    <row r="118" spans="1:29" x14ac:dyDescent="0.2">
      <c r="A118" s="7">
        <v>2007</v>
      </c>
      <c r="B118" s="43">
        <v>1741889.6150000005</v>
      </c>
      <c r="C118" s="43">
        <v>1661353.1199999996</v>
      </c>
      <c r="D118" s="43">
        <v>1847356.3270000005</v>
      </c>
      <c r="E118" s="43">
        <v>1930437.165</v>
      </c>
      <c r="F118" s="43">
        <v>1915531.2509999999</v>
      </c>
      <c r="G118" s="43">
        <v>1854279.6150000002</v>
      </c>
      <c r="H118" s="43">
        <v>2119902.679</v>
      </c>
      <c r="I118" s="43">
        <v>2076825.9609999999</v>
      </c>
      <c r="J118" s="43">
        <v>1888888.7079999999</v>
      </c>
      <c r="K118" s="43">
        <v>1906509.0610000002</v>
      </c>
      <c r="L118" s="43">
        <v>1870034.3030000001</v>
      </c>
      <c r="M118" s="43">
        <v>2347645.0449999995</v>
      </c>
      <c r="N118" s="40">
        <f t="shared" si="352"/>
        <v>23160652.849999998</v>
      </c>
      <c r="O118" s="17"/>
      <c r="P118" s="28">
        <f t="shared" si="355"/>
        <v>2007</v>
      </c>
      <c r="Q118" s="140">
        <f t="shared" si="399"/>
        <v>-36.605394317698945</v>
      </c>
      <c r="R118" s="140">
        <f t="shared" si="353"/>
        <v>-31.935500896493409</v>
      </c>
      <c r="S118" s="140">
        <f t="shared" si="353"/>
        <v>-26.247581788514694</v>
      </c>
      <c r="T118" s="140">
        <f t="shared" si="353"/>
        <v>-18.837580018439738</v>
      </c>
      <c r="U118" s="140">
        <f t="shared" si="353"/>
        <v>-14.699970104419258</v>
      </c>
      <c r="V118" s="140">
        <f t="shared" si="353"/>
        <v>-1.4778282604212434</v>
      </c>
      <c r="W118" s="140">
        <f t="shared" si="353"/>
        <v>42.475515260127629</v>
      </c>
      <c r="X118" s="140">
        <f t="shared" si="353"/>
        <v>63.92700540094998</v>
      </c>
      <c r="Y118" s="140">
        <f t="shared" si="353"/>
        <v>67.449818580126092</v>
      </c>
      <c r="Z118" s="140">
        <f t="shared" si="353"/>
        <v>49.562912017682102</v>
      </c>
      <c r="AA118" s="140">
        <f t="shared" si="353"/>
        <v>39.172283709567537</v>
      </c>
      <c r="AB118" s="140">
        <f t="shared" si="353"/>
        <v>52.461441509895494</v>
      </c>
      <c r="AC118" s="141">
        <f t="shared" si="354"/>
        <v>4.136511328001502</v>
      </c>
    </row>
    <row r="119" spans="1:29" x14ac:dyDescent="0.2">
      <c r="A119" s="7">
        <v>2008</v>
      </c>
      <c r="B119" s="43">
        <v>2630911.0069999993</v>
      </c>
      <c r="C119" s="43">
        <v>2528091.8019999992</v>
      </c>
      <c r="D119" s="43">
        <v>2506230.5720000006</v>
      </c>
      <c r="E119" s="43">
        <v>2268238.639</v>
      </c>
      <c r="F119" s="43">
        <v>2231462.5630000001</v>
      </c>
      <c r="G119" s="43">
        <v>2099317.0079999999</v>
      </c>
      <c r="H119" s="43">
        <v>2320064.4319999996</v>
      </c>
      <c r="I119" s="43">
        <v>2176031.5040000002</v>
      </c>
      <c r="J119" s="43">
        <v>1968301.2400000002</v>
      </c>
      <c r="K119" s="43">
        <v>2149700.5180000002</v>
      </c>
      <c r="L119" s="43">
        <v>2203123.7339999997</v>
      </c>
      <c r="M119" s="43">
        <v>2387081.2650000001</v>
      </c>
      <c r="N119" s="40">
        <f t="shared" si="352"/>
        <v>27468554.283999998</v>
      </c>
      <c r="O119" s="17"/>
      <c r="P119" s="28">
        <f t="shared" si="355"/>
        <v>2008</v>
      </c>
      <c r="Q119" s="140">
        <f t="shared" si="399"/>
        <v>51.037757177282359</v>
      </c>
      <c r="R119" s="140">
        <f t="shared" si="353"/>
        <v>52.170647622463285</v>
      </c>
      <c r="S119" s="140">
        <f t="shared" si="353"/>
        <v>35.665790912680805</v>
      </c>
      <c r="T119" s="140">
        <f t="shared" si="353"/>
        <v>17.498703408976279</v>
      </c>
      <c r="U119" s="140">
        <f t="shared" si="353"/>
        <v>16.493143185999635</v>
      </c>
      <c r="V119" s="140">
        <f t="shared" si="353"/>
        <v>13.21469486143274</v>
      </c>
      <c r="W119" s="140">
        <f t="shared" si="353"/>
        <v>9.442025569514346</v>
      </c>
      <c r="X119" s="140">
        <f t="shared" si="353"/>
        <v>4.776786541720246</v>
      </c>
      <c r="Y119" s="140">
        <f t="shared" si="353"/>
        <v>4.2041932732015841</v>
      </c>
      <c r="Z119" s="140">
        <f t="shared" si="353"/>
        <v>12.75585109847006</v>
      </c>
      <c r="AA119" s="140">
        <f t="shared" si="353"/>
        <v>17.811942297830651</v>
      </c>
      <c r="AB119" s="140">
        <f t="shared" si="353"/>
        <v>1.6798203835793446</v>
      </c>
      <c r="AC119" s="141">
        <f t="shared" si="354"/>
        <v>18.600086370190549</v>
      </c>
    </row>
    <row r="120" spans="1:29" x14ac:dyDescent="0.2">
      <c r="A120" s="7">
        <v>2009</v>
      </c>
      <c r="B120" s="43">
        <v>2458182.4810000001</v>
      </c>
      <c r="C120" s="43">
        <v>2243028.1330000004</v>
      </c>
      <c r="D120" s="43">
        <v>2429988.9270000001</v>
      </c>
      <c r="E120" s="43">
        <v>2335856.0420000004</v>
      </c>
      <c r="F120" s="43">
        <v>2400664.4879999999</v>
      </c>
      <c r="G120" s="43">
        <v>2330707.3360000001</v>
      </c>
      <c r="H120" s="43">
        <v>2414819.5419999999</v>
      </c>
      <c r="I120" s="43">
        <v>2369194.9040000001</v>
      </c>
      <c r="J120" s="43">
        <v>2239423.9360000002</v>
      </c>
      <c r="K120" s="43">
        <v>2347548.7880000002</v>
      </c>
      <c r="L120" s="43">
        <v>2289321.4</v>
      </c>
      <c r="M120" s="43">
        <v>2466026.199</v>
      </c>
      <c r="N120" s="40">
        <f t="shared" si="352"/>
        <v>28324762.175999999</v>
      </c>
      <c r="O120" s="17"/>
      <c r="P120" s="28">
        <f t="shared" si="355"/>
        <v>2009</v>
      </c>
      <c r="Q120" s="140">
        <f t="shared" si="399"/>
        <v>-6.5653503877715629</v>
      </c>
      <c r="R120" s="140">
        <f t="shared" si="353"/>
        <v>-11.275843257530527</v>
      </c>
      <c r="S120" s="140">
        <f t="shared" si="353"/>
        <v>-3.0420842300698081</v>
      </c>
      <c r="T120" s="140">
        <f t="shared" si="353"/>
        <v>2.9810533088269198</v>
      </c>
      <c r="U120" s="140">
        <f t="shared" si="353"/>
        <v>7.582557189421224</v>
      </c>
      <c r="V120" s="140">
        <f t="shared" si="353"/>
        <v>11.022171835803096</v>
      </c>
      <c r="W120" s="140">
        <f t="shared" si="353"/>
        <v>4.08415855581723</v>
      </c>
      <c r="X120" s="140">
        <f t="shared" si="353"/>
        <v>8.8768659665508167</v>
      </c>
      <c r="Y120" s="140">
        <f t="shared" si="353"/>
        <v>13.774451313153669</v>
      </c>
      <c r="Z120" s="140">
        <f t="shared" si="353"/>
        <v>9.2035271119565323</v>
      </c>
      <c r="AA120" s="140">
        <f t="shared" si="353"/>
        <v>3.9125204213337206</v>
      </c>
      <c r="AB120" s="140">
        <f t="shared" si="353"/>
        <v>3.3071741275636724</v>
      </c>
      <c r="AC120" s="141">
        <f t="shared" si="354"/>
        <v>3.1170475269560516</v>
      </c>
    </row>
    <row r="121" spans="1:29" x14ac:dyDescent="0.2">
      <c r="A121" s="7">
        <v>2010</v>
      </c>
      <c r="B121" s="43">
        <v>2566430.6740000001</v>
      </c>
      <c r="C121" s="43">
        <v>2293004.1779999998</v>
      </c>
      <c r="D121" s="43">
        <v>2475527.0439999998</v>
      </c>
      <c r="E121" s="43">
        <v>2286128.557</v>
      </c>
      <c r="F121" s="43">
        <v>2494235.4809999997</v>
      </c>
      <c r="G121" s="43">
        <v>2522172.179</v>
      </c>
      <c r="H121" s="43">
        <v>2877767.6680000005</v>
      </c>
      <c r="I121" s="43">
        <v>2749515.2250000001</v>
      </c>
      <c r="J121" s="43">
        <v>2623585.0329999998</v>
      </c>
      <c r="K121" s="43">
        <v>2706823.463</v>
      </c>
      <c r="L121" s="43">
        <v>2636493.3579999995</v>
      </c>
      <c r="M121" s="43">
        <v>2802092.8340000003</v>
      </c>
      <c r="N121" s="40">
        <f t="shared" si="352"/>
        <v>31033775.693999998</v>
      </c>
      <c r="O121" s="17"/>
      <c r="P121" s="28">
        <f t="shared" si="355"/>
        <v>2010</v>
      </c>
      <c r="Q121" s="140">
        <f t="shared" si="399"/>
        <v>4.4035865456157675</v>
      </c>
      <c r="R121" s="140">
        <f t="shared" si="353"/>
        <v>2.2280614435788548</v>
      </c>
      <c r="S121" s="140">
        <f t="shared" si="353"/>
        <v>1.874005123810174</v>
      </c>
      <c r="T121" s="140">
        <f t="shared" si="353"/>
        <v>-2.1288762708776665</v>
      </c>
      <c r="U121" s="140">
        <f t="shared" si="353"/>
        <v>3.8977122154189026</v>
      </c>
      <c r="V121" s="140">
        <f t="shared" si="353"/>
        <v>8.2148813814005184</v>
      </c>
      <c r="W121" s="140">
        <f t="shared" si="353"/>
        <v>19.171127198042214</v>
      </c>
      <c r="X121" s="140">
        <f t="shared" si="353"/>
        <v>16.052724086055182</v>
      </c>
      <c r="Y121" s="140">
        <f t="shared" si="353"/>
        <v>17.154460610355791</v>
      </c>
      <c r="Z121" s="140">
        <f t="shared" si="353"/>
        <v>15.304247427636408</v>
      </c>
      <c r="AA121" s="140">
        <f t="shared" si="353"/>
        <v>15.16484133682583</v>
      </c>
      <c r="AB121" s="140">
        <f t="shared" si="353"/>
        <v>13.627861501888304</v>
      </c>
      <c r="AC121" s="141">
        <f t="shared" si="354"/>
        <v>9.5641174360693739</v>
      </c>
    </row>
    <row r="122" spans="1:29" x14ac:dyDescent="0.2">
      <c r="A122" s="7">
        <v>2011</v>
      </c>
      <c r="B122" s="43">
        <v>2953511.7679999997</v>
      </c>
      <c r="C122" s="43">
        <v>2608108.8480000002</v>
      </c>
      <c r="D122" s="43">
        <v>2843043.1979999994</v>
      </c>
      <c r="E122" s="43">
        <v>2698786.6610000003</v>
      </c>
      <c r="F122" s="43">
        <v>2824919.4099999992</v>
      </c>
      <c r="G122" s="43">
        <v>2635020.5380000002</v>
      </c>
      <c r="H122" s="43">
        <v>2899067.9719999996</v>
      </c>
      <c r="I122" s="43">
        <v>2891208.406</v>
      </c>
      <c r="J122" s="43">
        <v>2738469.5119999996</v>
      </c>
      <c r="K122" s="43">
        <v>2810970.6830000007</v>
      </c>
      <c r="L122" s="43">
        <v>2724983.2900000005</v>
      </c>
      <c r="M122" s="43">
        <v>2817034.5960000004</v>
      </c>
      <c r="N122" s="40">
        <f t="shared" si="352"/>
        <v>33445124.881999999</v>
      </c>
      <c r="O122" s="17"/>
      <c r="P122" s="28">
        <f t="shared" si="355"/>
        <v>2011</v>
      </c>
      <c r="Q122" s="140">
        <f t="shared" si="399"/>
        <v>15.082468344905674</v>
      </c>
      <c r="R122" s="140">
        <f t="shared" si="353"/>
        <v>13.742001563854123</v>
      </c>
      <c r="S122" s="140">
        <f t="shared" si="353"/>
        <v>14.845976128225224</v>
      </c>
      <c r="T122" s="140">
        <f t="shared" si="353"/>
        <v>18.050520507102007</v>
      </c>
      <c r="U122" s="140">
        <f t="shared" si="353"/>
        <v>13.25792738973548</v>
      </c>
      <c r="V122" s="140">
        <f t="shared" si="353"/>
        <v>4.4742527865303305</v>
      </c>
      <c r="W122" s="140">
        <f t="shared" si="353"/>
        <v>0.74016760410691163</v>
      </c>
      <c r="X122" s="140">
        <f t="shared" si="353"/>
        <v>5.153387757654615</v>
      </c>
      <c r="Y122" s="140">
        <f t="shared" si="353"/>
        <v>4.3789119679735533</v>
      </c>
      <c r="Z122" s="140">
        <f t="shared" si="353"/>
        <v>3.8475808054572402</v>
      </c>
      <c r="AA122" s="140">
        <f t="shared" si="353"/>
        <v>3.3563495137013399</v>
      </c>
      <c r="AB122" s="140">
        <f t="shared" si="353"/>
        <v>0.53323579499935381</v>
      </c>
      <c r="AC122" s="141">
        <f t="shared" si="354"/>
        <v>7.7700799663452003</v>
      </c>
    </row>
    <row r="123" spans="1:29" x14ac:dyDescent="0.2">
      <c r="A123" s="7">
        <v>2012</v>
      </c>
      <c r="B123" s="43">
        <v>2834152.105</v>
      </c>
      <c r="C123" s="43">
        <v>2633726.531</v>
      </c>
      <c r="D123" s="43">
        <v>2754964.7590000001</v>
      </c>
      <c r="E123" s="43">
        <v>2654537.7569999998</v>
      </c>
      <c r="F123" s="43">
        <v>2728023.5530000003</v>
      </c>
      <c r="G123" s="43">
        <v>2663613.5870000003</v>
      </c>
      <c r="H123" s="43">
        <v>2859063.9609999997</v>
      </c>
      <c r="I123" s="43">
        <v>2781002.4499999997</v>
      </c>
      <c r="J123" s="43">
        <v>2663407.7399999998</v>
      </c>
      <c r="K123" s="43">
        <v>2798202.0739999996</v>
      </c>
      <c r="L123" s="43">
        <v>2893737.9600000004</v>
      </c>
      <c r="M123" s="43">
        <v>3188794.9890000001</v>
      </c>
      <c r="N123" s="40">
        <f t="shared" ref="N123:N128" si="400">SUM(B123:M123)</f>
        <v>33453227.465999998</v>
      </c>
      <c r="O123" s="17"/>
      <c r="P123" s="28">
        <f t="shared" si="355"/>
        <v>2012</v>
      </c>
      <c r="Q123" s="140">
        <f t="shared" si="399"/>
        <v>-4.0412794116214119</v>
      </c>
      <c r="R123" s="140">
        <f t="shared" si="353"/>
        <v>0.98223212653276715</v>
      </c>
      <c r="S123" s="140">
        <f t="shared" si="353"/>
        <v>-3.0980337921688972</v>
      </c>
      <c r="T123" s="140">
        <f t="shared" si="353"/>
        <v>-1.6395851009432749</v>
      </c>
      <c r="U123" s="140">
        <f t="shared" si="353"/>
        <v>-3.4300396909375475</v>
      </c>
      <c r="V123" s="140">
        <f t="shared" si="353"/>
        <v>1.0851167415075524</v>
      </c>
      <c r="W123" s="140">
        <f t="shared" si="353"/>
        <v>-1.3798921372789374</v>
      </c>
      <c r="X123" s="140">
        <f t="shared" si="353"/>
        <v>-3.8117610536582025</v>
      </c>
      <c r="Y123" s="140">
        <f t="shared" si="353"/>
        <v>-2.741011783080971</v>
      </c>
      <c r="Z123" s="140">
        <f t="shared" si="353"/>
        <v>-0.45424198399586224</v>
      </c>
      <c r="AA123" s="140">
        <f t="shared" si="353"/>
        <v>6.1928699019655253</v>
      </c>
      <c r="AB123" s="140">
        <f t="shared" si="353"/>
        <v>13.196869982636162</v>
      </c>
      <c r="AC123" s="141">
        <f t="shared" si="354"/>
        <v>2.4226502453150722E-2</v>
      </c>
    </row>
    <row r="124" spans="1:29" x14ac:dyDescent="0.2">
      <c r="A124" s="7">
        <v>2013</v>
      </c>
      <c r="B124" s="43">
        <v>3395798.0499999993</v>
      </c>
      <c r="C124" s="43">
        <v>3007945.395</v>
      </c>
      <c r="D124" s="43">
        <v>3250891.1189999995</v>
      </c>
      <c r="E124" s="43">
        <v>2902516.6859999993</v>
      </c>
      <c r="F124" s="43">
        <v>2949438.0869999998</v>
      </c>
      <c r="G124" s="43">
        <v>2854210.0829999996</v>
      </c>
      <c r="H124" s="43">
        <v>3110633.9160000007</v>
      </c>
      <c r="I124" s="43">
        <v>2886844.4070000006</v>
      </c>
      <c r="J124" s="43">
        <v>2797495.6870000004</v>
      </c>
      <c r="K124" s="43">
        <v>2930363.7390000001</v>
      </c>
      <c r="L124" s="43">
        <v>2817215.344</v>
      </c>
      <c r="M124" s="43">
        <v>3015218.273</v>
      </c>
      <c r="N124" s="40">
        <f t="shared" si="400"/>
        <v>35918570.785999998</v>
      </c>
      <c r="O124" s="17"/>
      <c r="P124" s="28">
        <f t="shared" si="355"/>
        <v>2013</v>
      </c>
      <c r="Q124" s="140">
        <f t="shared" si="399"/>
        <v>19.817071356514205</v>
      </c>
      <c r="R124" s="140">
        <f t="shared" si="353"/>
        <v>14.2087213533864</v>
      </c>
      <c r="S124" s="140">
        <f t="shared" si="353"/>
        <v>18.001187070719958</v>
      </c>
      <c r="T124" s="140">
        <f t="shared" si="353"/>
        <v>9.3416990715645465</v>
      </c>
      <c r="U124" s="140">
        <f t="shared" si="353"/>
        <v>8.1162984739083566</v>
      </c>
      <c r="V124" s="140">
        <f t="shared" si="353"/>
        <v>7.1555610367142641</v>
      </c>
      <c r="W124" s="140">
        <f t="shared" si="353"/>
        <v>8.7990320759389729</v>
      </c>
      <c r="X124" s="140">
        <f t="shared" si="353"/>
        <v>3.8058922601812428</v>
      </c>
      <c r="Y124" s="140">
        <f t="shared" si="353"/>
        <v>5.0344506019945889</v>
      </c>
      <c r="Z124" s="140">
        <f t="shared" si="353"/>
        <v>4.7230922394063235</v>
      </c>
      <c r="AA124" s="140">
        <f t="shared" si="353"/>
        <v>-2.644421058774804</v>
      </c>
      <c r="AB124" s="140">
        <f t="shared" si="353"/>
        <v>-5.4433325628886919</v>
      </c>
      <c r="AC124" s="141">
        <f t="shared" si="354"/>
        <v>7.3695230826551494</v>
      </c>
    </row>
    <row r="125" spans="1:29" x14ac:dyDescent="0.2">
      <c r="A125" s="7">
        <v>2014</v>
      </c>
      <c r="B125" s="43">
        <v>3145625.605</v>
      </c>
      <c r="C125" s="43">
        <v>2718428.3670000006</v>
      </c>
      <c r="D125" s="43">
        <v>2965428.4189999998</v>
      </c>
      <c r="E125" s="43">
        <v>2786544.8149999999</v>
      </c>
      <c r="F125" s="43">
        <v>2817040.91</v>
      </c>
      <c r="G125" s="43">
        <v>2857019.2060000002</v>
      </c>
      <c r="H125" s="43">
        <v>3011345.3840000001</v>
      </c>
      <c r="I125" s="43">
        <v>3037471.2239999999</v>
      </c>
      <c r="J125" s="43">
        <v>2851554.7970000003</v>
      </c>
      <c r="K125" s="43">
        <v>2946499.537</v>
      </c>
      <c r="L125" s="43">
        <v>2913017.6920000003</v>
      </c>
      <c r="M125" s="43">
        <v>3300121.1819999991</v>
      </c>
      <c r="N125" s="40">
        <f t="shared" si="400"/>
        <v>35350097.137999997</v>
      </c>
      <c r="O125" s="17"/>
      <c r="P125" s="28">
        <f t="shared" si="355"/>
        <v>2014</v>
      </c>
      <c r="Q125" s="140">
        <f t="shared" si="399"/>
        <v>-7.3671178708639484</v>
      </c>
      <c r="R125" s="140">
        <f t="shared" si="353"/>
        <v>-9.6250759232947907</v>
      </c>
      <c r="S125" s="140">
        <f t="shared" si="353"/>
        <v>-8.781060009410913</v>
      </c>
      <c r="T125" s="140">
        <f t="shared" si="353"/>
        <v>-3.9955625943298823</v>
      </c>
      <c r="U125" s="140">
        <f t="shared" si="353"/>
        <v>-4.4888949384479737</v>
      </c>
      <c r="V125" s="140">
        <f t="shared" si="353"/>
        <v>9.8420330610271556E-2</v>
      </c>
      <c r="W125" s="140">
        <f t="shared" si="353"/>
        <v>-3.1919066878714153</v>
      </c>
      <c r="X125" s="140">
        <f t="shared" si="353"/>
        <v>5.2176977960696647</v>
      </c>
      <c r="Y125" s="140">
        <f t="shared" si="353"/>
        <v>1.9324108434273235</v>
      </c>
      <c r="Z125" s="140">
        <f t="shared" si="353"/>
        <v>0.55064147106551609</v>
      </c>
      <c r="AA125" s="140">
        <f t="shared" si="353"/>
        <v>3.4006043664370988</v>
      </c>
      <c r="AB125" s="140">
        <f t="shared" si="353"/>
        <v>9.4488319983725191</v>
      </c>
      <c r="AC125" s="141">
        <f t="shared" si="354"/>
        <v>-1.5826733513059965</v>
      </c>
    </row>
    <row r="126" spans="1:29" x14ac:dyDescent="0.2">
      <c r="A126" s="7">
        <v>2015</v>
      </c>
      <c r="B126" s="43">
        <v>3640626.3310000002</v>
      </c>
      <c r="C126" s="43">
        <v>3160917.3719999995</v>
      </c>
      <c r="D126" s="43">
        <v>3256028.7619999996</v>
      </c>
      <c r="E126" s="43">
        <v>3161767.3330000006</v>
      </c>
      <c r="F126" s="43">
        <v>3232368.34</v>
      </c>
      <c r="G126" s="43">
        <v>3208771.2940000002</v>
      </c>
      <c r="H126" s="43">
        <v>3777688.1270000003</v>
      </c>
      <c r="I126" s="43">
        <v>3607985.051</v>
      </c>
      <c r="J126" s="43">
        <v>3436100.740999999</v>
      </c>
      <c r="K126" s="43">
        <v>3475518.8710000003</v>
      </c>
      <c r="L126" s="43">
        <v>3242553.1599999997</v>
      </c>
      <c r="M126" s="43">
        <v>3545469.0079999999</v>
      </c>
      <c r="N126" s="40">
        <f t="shared" si="400"/>
        <v>40745794.390000001</v>
      </c>
      <c r="O126" s="17"/>
      <c r="P126" s="28">
        <f t="shared" si="355"/>
        <v>2015</v>
      </c>
      <c r="Q126" s="140">
        <f t="shared" si="399"/>
        <v>15.736161519450764</v>
      </c>
      <c r="R126" s="140">
        <f t="shared" si="353"/>
        <v>16.27738329880366</v>
      </c>
      <c r="S126" s="140">
        <f t="shared" si="353"/>
        <v>9.7996074070807015</v>
      </c>
      <c r="T126" s="140">
        <f t="shared" si="353"/>
        <v>13.465511696785715</v>
      </c>
      <c r="U126" s="140">
        <f t="shared" si="353"/>
        <v>14.743393627180224</v>
      </c>
      <c r="V126" s="140">
        <f t="shared" si="353"/>
        <v>12.311855911268932</v>
      </c>
      <c r="W126" s="140">
        <f t="shared" si="353"/>
        <v>25.448517034006237</v>
      </c>
      <c r="X126" s="140">
        <f t="shared" si="353"/>
        <v>18.782526151760504</v>
      </c>
      <c r="Y126" s="140">
        <f t="shared" si="353"/>
        <v>20.499200808449292</v>
      </c>
      <c r="Z126" s="140">
        <f t="shared" si="353"/>
        <v>17.954163147048206</v>
      </c>
      <c r="AA126" s="140">
        <f t="shared" si="353"/>
        <v>11.312511726413476</v>
      </c>
      <c r="AB126" s="140">
        <f t="shared" si="353"/>
        <v>7.4345095973509245</v>
      </c>
      <c r="AC126" s="141">
        <f t="shared" si="354"/>
        <v>15.263599505642755</v>
      </c>
    </row>
    <row r="127" spans="1:29" x14ac:dyDescent="0.2">
      <c r="A127" s="7">
        <v>2016</v>
      </c>
      <c r="B127" s="43">
        <v>3871388.5929999999</v>
      </c>
      <c r="C127" s="43">
        <v>3303166.443</v>
      </c>
      <c r="D127" s="43">
        <v>3143108.4659999995</v>
      </c>
      <c r="E127" s="43">
        <v>2944466.8220000002</v>
      </c>
      <c r="F127" s="43">
        <v>3076537.5150000001</v>
      </c>
      <c r="G127" s="43">
        <v>2970926.608</v>
      </c>
      <c r="H127" s="43">
        <v>3484900.37</v>
      </c>
      <c r="I127" s="43">
        <v>3291949.8959999997</v>
      </c>
      <c r="J127" s="43">
        <v>3096866.1509999996</v>
      </c>
      <c r="K127" s="43">
        <v>3377965.2429999998</v>
      </c>
      <c r="L127" s="43">
        <v>3259387.9570000004</v>
      </c>
      <c r="M127" s="43">
        <v>3654551.0030000005</v>
      </c>
      <c r="N127" s="40">
        <f t="shared" si="400"/>
        <v>39475215.067000002</v>
      </c>
      <c r="O127" s="17"/>
      <c r="P127" s="28">
        <f t="shared" si="355"/>
        <v>2016</v>
      </c>
      <c r="Q127" s="140">
        <f t="shared" si="399"/>
        <v>6.3385319178476118</v>
      </c>
      <c r="R127" s="140">
        <f t="shared" si="399"/>
        <v>4.5002464240308626</v>
      </c>
      <c r="S127" s="140">
        <f t="shared" si="353"/>
        <v>-3.4680374239274059</v>
      </c>
      <c r="T127" s="140">
        <f t="shared" si="353"/>
        <v>-6.8727546373191784</v>
      </c>
      <c r="U127" s="140">
        <f t="shared" si="353"/>
        <v>-4.8209488711920656</v>
      </c>
      <c r="V127" s="140">
        <f t="shared" si="353"/>
        <v>-7.4123290259028423</v>
      </c>
      <c r="W127" s="140">
        <f t="shared" si="353"/>
        <v>-7.750448082449668</v>
      </c>
      <c r="X127" s="140">
        <f t="shared" si="353"/>
        <v>-8.7593255108528556</v>
      </c>
      <c r="Y127" s="140">
        <f t="shared" si="353"/>
        <v>-9.8726613557107985</v>
      </c>
      <c r="Z127" s="140">
        <f t="shared" si="353"/>
        <v>-2.8068795371533062</v>
      </c>
      <c r="AA127" s="140">
        <f t="shared" si="353"/>
        <v>0.51918337708920514</v>
      </c>
      <c r="AB127" s="140">
        <f t="shared" ref="AB127" si="401">IF(M127&lt;&gt;"",IF(M126&lt;&gt;"",(M127/M126-1)*100,"-"),"-")</f>
        <v>3.0766591036014646</v>
      </c>
      <c r="AC127" s="141">
        <f t="shared" si="354"/>
        <v>-3.118307894156136</v>
      </c>
    </row>
    <row r="128" spans="1:29" x14ac:dyDescent="0.2">
      <c r="A128" s="7">
        <v>2017</v>
      </c>
      <c r="B128" s="43">
        <v>3944922.2970000003</v>
      </c>
      <c r="C128" s="43">
        <v>3323283.9829999995</v>
      </c>
      <c r="D128" s="43">
        <v>3439028.01</v>
      </c>
      <c r="E128" s="43">
        <v>3297280.7750000004</v>
      </c>
      <c r="F128" s="43">
        <v>3349102.7800000003</v>
      </c>
      <c r="G128" s="43">
        <v>3331798.7099999995</v>
      </c>
      <c r="H128" s="43">
        <v>4117637.2960000001</v>
      </c>
      <c r="I128" s="43">
        <v>3884230.9439999997</v>
      </c>
      <c r="J128" s="43">
        <v>3669657.7199999997</v>
      </c>
      <c r="K128" s="43">
        <v>3648914.1869999995</v>
      </c>
      <c r="L128" s="43">
        <v>3577592.0929999999</v>
      </c>
      <c r="M128" s="43">
        <v>4081348.9820000003</v>
      </c>
      <c r="N128" s="40">
        <f t="shared" si="400"/>
        <v>43664797.777000003</v>
      </c>
      <c r="O128" s="41"/>
      <c r="P128" s="28">
        <f t="shared" si="355"/>
        <v>2017</v>
      </c>
      <c r="Q128" s="140">
        <f t="shared" ref="Q128" si="402">IF(B128&lt;&gt;"",IF(B127&lt;&gt;"",(B128/B127-1)*100,"-"),"-")</f>
        <v>1.8994141826258248</v>
      </c>
      <c r="R128" s="140">
        <f t="shared" ref="R128" si="403">IF(C128&lt;&gt;"",IF(C127&lt;&gt;"",(C128/C127-1)*100,"-"),"-")</f>
        <v>0.60903803508394194</v>
      </c>
      <c r="S128" s="140">
        <f t="shared" ref="S128" si="404">IF(D128&lt;&gt;"",IF(D127&lt;&gt;"",(D128/D127-1)*100,"-"),"-")</f>
        <v>9.4148689808530648</v>
      </c>
      <c r="T128" s="140">
        <f t="shared" ref="T128" si="405">IF(E128&lt;&gt;"",IF(E127&lt;&gt;"",(E128/E127-1)*100,"-"),"-")</f>
        <v>11.982269603579866</v>
      </c>
      <c r="U128" s="140">
        <f t="shared" ref="U128" si="406">IF(F128&lt;&gt;"",IF(F127&lt;&gt;"",(F128/F127-1)*100,"-"),"-")</f>
        <v>8.8594812730570673</v>
      </c>
      <c r="V128" s="140">
        <f t="shared" ref="V128" si="407">IF(G128&lt;&gt;"",IF(G127&lt;&gt;"",(G128/G127-1)*100,"-"),"-")</f>
        <v>12.146786158508815</v>
      </c>
      <c r="W128" s="140">
        <f t="shared" ref="W128" si="408">IF(H128&lt;&gt;"",IF(H127&lt;&gt;"",(H128/H127-1)*100,"-"),"-")</f>
        <v>18.156528417482409</v>
      </c>
      <c r="X128" s="140">
        <f t="shared" ref="X128" si="409">IF(I128&lt;&gt;"",IF(I127&lt;&gt;"",(I128/I127-1)*100,"-"),"-")</f>
        <v>17.99180020083757</v>
      </c>
      <c r="Y128" s="142">
        <f t="shared" ref="Y128" si="410">IF(J128&lt;&gt;"",IF(J127&lt;&gt;"",(J128/J127-1)*100,"-"),"-")</f>
        <v>18.495845189016059</v>
      </c>
      <c r="Z128" s="142">
        <f t="shared" ref="Z128" si="411">IF(K128&lt;&gt;"",IF(K127&lt;&gt;"",(K128/K127-1)*100,"-"),"-")</f>
        <v>8.0210696235396348</v>
      </c>
      <c r="AA128" s="142">
        <f t="shared" ref="AA128" si="412">IF(L128&lt;&gt;"",IF(L127&lt;&gt;"",(L128/L127-1)*100,"-"),"-")</f>
        <v>9.7626959477656214</v>
      </c>
      <c r="AB128" s="142">
        <f t="shared" ref="AB128" si="413">IF(M128&lt;&gt;"",IF(M127&lt;&gt;"",(M128/M127-1)*100,"-"),"-")</f>
        <v>11.678533933433787</v>
      </c>
      <c r="AC128" s="141">
        <f t="shared" si="354"/>
        <v>10.613197934169971</v>
      </c>
    </row>
    <row r="129" spans="1:29" x14ac:dyDescent="0.2">
      <c r="A129" s="63">
        <v>2018</v>
      </c>
      <c r="B129" s="43">
        <v>4578591.7719999999</v>
      </c>
      <c r="C129" s="43">
        <v>4069764.216</v>
      </c>
      <c r="D129" s="43">
        <v>4056015.7609999995</v>
      </c>
      <c r="E129" s="43">
        <v>3911902.1689999998</v>
      </c>
      <c r="F129" s="43">
        <v>3915651.2370000002</v>
      </c>
      <c r="G129" s="43">
        <v>4120986.1030000001</v>
      </c>
      <c r="H129" s="43">
        <v>4825387.9139999999</v>
      </c>
      <c r="I129" s="43">
        <v>4648480.7180000003</v>
      </c>
      <c r="J129" s="43">
        <v>4493431.46</v>
      </c>
      <c r="K129" s="43">
        <v>4418201.3270000005</v>
      </c>
      <c r="L129" s="43">
        <v>4317506.472000001</v>
      </c>
      <c r="M129" s="43">
        <v>4928349.2820000006</v>
      </c>
      <c r="N129" s="40">
        <f t="shared" ref="N129:N131" si="414">SUM(B129:M129)</f>
        <v>52284268.431000002</v>
      </c>
      <c r="O129" s="41"/>
      <c r="P129" s="28">
        <f t="shared" si="355"/>
        <v>2018</v>
      </c>
      <c r="Q129" s="140">
        <f t="shared" ref="Q129" si="415">IF(B129&lt;&gt;"",IF(B128&lt;&gt;"",(B129/B128-1)*100,"-"),"-")</f>
        <v>16.062913976325643</v>
      </c>
      <c r="R129" s="140">
        <f t="shared" ref="R129" si="416">IF(C129&lt;&gt;"",IF(C128&lt;&gt;"",(C129/C128-1)*100,"-"),"-")</f>
        <v>22.462125921785869</v>
      </c>
      <c r="S129" s="140">
        <f t="shared" ref="S129" si="417">IF(D129&lt;&gt;"",IF(D128&lt;&gt;"",(D129/D128-1)*100,"-"),"-")</f>
        <v>17.940759691573426</v>
      </c>
      <c r="T129" s="140">
        <f t="shared" ref="T129" si="418">IF(E129&lt;&gt;"",IF(E128&lt;&gt;"",(E129/E128-1)*100,"-"),"-")</f>
        <v>18.640250434845029</v>
      </c>
      <c r="U129" s="140">
        <f t="shared" ref="U129" si="419">IF(F129&lt;&gt;"",IF(F128&lt;&gt;"",(F129/F128-1)*100,"-"),"-")</f>
        <v>16.916424911868489</v>
      </c>
      <c r="V129" s="140">
        <f t="shared" ref="V129" si="420">IF(G129&lt;&gt;"",IF(G128&lt;&gt;"",(G129/G128-1)*100,"-"),"-")</f>
        <v>23.686526758995008</v>
      </c>
      <c r="W129" s="140">
        <f t="shared" ref="W129" si="421">IF(H129&lt;&gt;"",IF(H128&lt;&gt;"",(H129/H128-1)*100,"-"),"-")</f>
        <v>17.188270047182908</v>
      </c>
      <c r="X129" s="140">
        <f t="shared" ref="X129" si="422">IF(I129&lt;&gt;"",IF(I128&lt;&gt;"",(I129/I128-1)*100,"-"),"-")</f>
        <v>19.675703762685458</v>
      </c>
      <c r="Y129" s="142">
        <f t="shared" ref="Y129" si="423">IF(J129&lt;&gt;"",IF(J128&lt;&gt;"",(J129/J128-1)*100,"-"),"-")</f>
        <v>22.448244573611078</v>
      </c>
      <c r="Z129" s="142">
        <f t="shared" ref="Z129:Z131" si="424">IF(K129&lt;&gt;"",IF(K128&lt;&gt;"",(K129/K128-1)*100,"-"),"-")</f>
        <v>21.082631724822232</v>
      </c>
      <c r="AA129" s="142">
        <f t="shared" ref="AA129:AA131" si="425">IF(L129&lt;&gt;"",IF(L128&lt;&gt;"",(L129/L128-1)*100,"-"),"-")</f>
        <v>20.681910060337373</v>
      </c>
      <c r="AB129" s="142">
        <f t="shared" ref="AB129" si="426">IF(M129&lt;&gt;"",IF(M128&lt;&gt;"",(M129/M128-1)*100,"-"),"-")</f>
        <v>20.752949667757669</v>
      </c>
      <c r="AC129" s="141">
        <f t="shared" si="354"/>
        <v>19.740090628657892</v>
      </c>
    </row>
    <row r="130" spans="1:29" x14ac:dyDescent="0.2">
      <c r="A130" s="7">
        <v>2019</v>
      </c>
      <c r="B130" s="43">
        <v>5235814.7660000008</v>
      </c>
      <c r="C130" s="43">
        <v>4615975.2640000004</v>
      </c>
      <c r="D130" s="43">
        <v>4539056.8640000001</v>
      </c>
      <c r="E130" s="43">
        <v>3891490.8530000001</v>
      </c>
      <c r="F130" s="43">
        <v>3921743.3539999998</v>
      </c>
      <c r="G130" s="43">
        <v>3965402.4270000006</v>
      </c>
      <c r="H130" s="43">
        <v>4702304.1490000002</v>
      </c>
      <c r="I130" s="43">
        <v>4340047.1900000004</v>
      </c>
      <c r="J130" s="43">
        <v>3942775.18</v>
      </c>
      <c r="K130" s="43">
        <v>3806593.1639999999</v>
      </c>
      <c r="L130" s="43">
        <v>3872071.7309999997</v>
      </c>
      <c r="M130" s="43">
        <v>4346070.9670000002</v>
      </c>
      <c r="N130" s="40">
        <f t="shared" si="414"/>
        <v>51179345.908999994</v>
      </c>
      <c r="O130" s="41"/>
      <c r="P130" s="28">
        <f t="shared" si="355"/>
        <v>2019</v>
      </c>
      <c r="Q130" s="140">
        <f t="shared" ref="Q130:R131" si="427">IF(B130&lt;&gt;"",IF(B129&lt;&gt;"",(B130/B129-1)*100,"-"),"-")</f>
        <v>14.354260583334689</v>
      </c>
      <c r="R130" s="140">
        <f t="shared" ref="R130" si="428">IF(C130&lt;&gt;"",IF(C129&lt;&gt;"",(C130/C129-1)*100,"-"),"-")</f>
        <v>13.42119638903425</v>
      </c>
      <c r="S130" s="140">
        <f t="shared" ref="S130:S131" si="429">IF(D130&lt;&gt;"",IF(D129&lt;&gt;"",(D130/D129-1)*100,"-"),"-")</f>
        <v>11.909251133701426</v>
      </c>
      <c r="T130" s="140">
        <f t="shared" ref="T130:T131" si="430">IF(E130&lt;&gt;"",IF(E129&lt;&gt;"",(E130/E129-1)*100,"-"),"-")</f>
        <v>-0.52177470494404465</v>
      </c>
      <c r="U130" s="140">
        <f t="shared" ref="U130:U131" si="431">IF(F130&lt;&gt;"",IF(F129&lt;&gt;"",(F130/F129-1)*100,"-"),"-")</f>
        <v>0.15558374919690809</v>
      </c>
      <c r="V130" s="140">
        <f t="shared" ref="V130:V131" si="432">IF(G130&lt;&gt;"",IF(G129&lt;&gt;"",(G130/G129-1)*100,"-"),"-")</f>
        <v>-3.7753991911483875</v>
      </c>
      <c r="W130" s="140">
        <f t="shared" ref="W130:W131" si="433">IF(H130&lt;&gt;"",IF(H129&lt;&gt;"",(H130/H129-1)*100,"-"),"-")</f>
        <v>-2.5507537879575271</v>
      </c>
      <c r="X130" s="140">
        <f>IF(I130&lt;&gt;"",IF(I129&lt;&gt;"",(I130/I129-1)*100,"-"),"-")</f>
        <v>-6.6351469805107204</v>
      </c>
      <c r="Y130" s="140">
        <f>IF(J130&lt;&gt;"",IF(J129&lt;&gt;"",(J130/J129-1)*100,"-"),"-")</f>
        <v>-12.254694099640274</v>
      </c>
      <c r="Z130" s="140">
        <f t="shared" si="424"/>
        <v>-13.842921988692813</v>
      </c>
      <c r="AA130" s="140">
        <f t="shared" si="425"/>
        <v>-10.316944372608249</v>
      </c>
      <c r="AB130" s="142">
        <f t="shared" ref="AB130:AB131" si="434">IF(M130&lt;&gt;"",IF(M129&lt;&gt;"",(M130/M129-1)*100,"-"),"-")</f>
        <v>-11.814875157624849</v>
      </c>
      <c r="AC130" s="141">
        <f t="shared" si="354"/>
        <v>-2.1132982351243612</v>
      </c>
    </row>
    <row r="131" spans="1:29" x14ac:dyDescent="0.2">
      <c r="A131" s="63">
        <v>2020</v>
      </c>
      <c r="B131" s="43">
        <v>4658932.273</v>
      </c>
      <c r="C131" s="43">
        <v>4265366.5519999983</v>
      </c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0">
        <f t="shared" si="414"/>
        <v>8924298.8249999993</v>
      </c>
      <c r="O131" s="41"/>
      <c r="P131" s="28">
        <f t="shared" si="355"/>
        <v>2020</v>
      </c>
      <c r="Q131" s="140">
        <f t="shared" si="427"/>
        <v>-11.018008061441042</v>
      </c>
      <c r="R131" s="140">
        <f t="shared" si="427"/>
        <v>-7.5955500614225624</v>
      </c>
      <c r="S131" s="140" t="str">
        <f t="shared" si="429"/>
        <v>-</v>
      </c>
      <c r="T131" s="140" t="str">
        <f t="shared" si="430"/>
        <v>-</v>
      </c>
      <c r="U131" s="140" t="str">
        <f t="shared" si="431"/>
        <v>-</v>
      </c>
      <c r="V131" s="140" t="str">
        <f t="shared" si="432"/>
        <v>-</v>
      </c>
      <c r="W131" s="140" t="str">
        <f t="shared" si="433"/>
        <v>-</v>
      </c>
      <c r="X131" s="140" t="str">
        <f t="shared" ref="X131" si="435">IF(I131&lt;&gt;"",IF(I130&lt;&gt;"",(I131/I130-1)*100,"-"),"-")</f>
        <v>-</v>
      </c>
      <c r="Y131" s="140" t="str">
        <f>IF(J131&lt;&gt;"",IF(J130&lt;&gt;"",(J131/J130-1)*100,"-"),"-")</f>
        <v>-</v>
      </c>
      <c r="Z131" s="140" t="str">
        <f t="shared" si="424"/>
        <v>-</v>
      </c>
      <c r="AA131" s="140" t="str">
        <f t="shared" si="425"/>
        <v>-</v>
      </c>
      <c r="AB131" s="140" t="str">
        <f t="shared" si="434"/>
        <v>-</v>
      </c>
      <c r="AC131" s="141" t="str">
        <f t="shared" si="354"/>
        <v>-</v>
      </c>
    </row>
    <row r="132" spans="1:29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O132" s="41"/>
    </row>
    <row r="133" spans="1:29" ht="15.75" x14ac:dyDescent="0.25">
      <c r="A133" s="42" t="s">
        <v>37</v>
      </c>
      <c r="B133" s="4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10"/>
      <c r="O133" s="17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</row>
    <row r="134" spans="1:29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10"/>
      <c r="O134" s="17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</row>
    <row r="135" spans="1:29" ht="15" x14ac:dyDescent="0.2">
      <c r="A135" s="33"/>
      <c r="B135" s="5" t="s">
        <v>4</v>
      </c>
      <c r="C135" s="5" t="s">
        <v>5</v>
      </c>
      <c r="D135" s="5" t="s">
        <v>6</v>
      </c>
      <c r="E135" s="5" t="s">
        <v>7</v>
      </c>
      <c r="F135" s="5" t="s">
        <v>8</v>
      </c>
      <c r="G135" s="5" t="s">
        <v>9</v>
      </c>
      <c r="H135" s="5" t="s">
        <v>10</v>
      </c>
      <c r="I135" s="5" t="s">
        <v>11</v>
      </c>
      <c r="J135" s="5" t="s">
        <v>12</v>
      </c>
      <c r="K135" s="5" t="s">
        <v>13</v>
      </c>
      <c r="L135" s="5" t="s">
        <v>14</v>
      </c>
      <c r="M135" s="8" t="s">
        <v>15</v>
      </c>
      <c r="N135" s="39" t="s">
        <v>3</v>
      </c>
      <c r="O135" s="17"/>
      <c r="P135" s="25"/>
      <c r="Q135" s="26" t="s">
        <v>4</v>
      </c>
      <c r="R135" s="26" t="s">
        <v>5</v>
      </c>
      <c r="S135" s="26" t="s">
        <v>6</v>
      </c>
      <c r="T135" s="26" t="s">
        <v>7</v>
      </c>
      <c r="U135" s="26" t="s">
        <v>8</v>
      </c>
      <c r="V135" s="26" t="s">
        <v>9</v>
      </c>
      <c r="W135" s="26" t="s">
        <v>10</v>
      </c>
      <c r="X135" s="26" t="s">
        <v>11</v>
      </c>
      <c r="Y135" s="26" t="s">
        <v>12</v>
      </c>
      <c r="Z135" s="26" t="s">
        <v>13</v>
      </c>
      <c r="AA135" s="26" t="s">
        <v>14</v>
      </c>
      <c r="AB135" s="26" t="s">
        <v>15</v>
      </c>
      <c r="AC135" s="26" t="s">
        <v>3</v>
      </c>
    </row>
    <row r="136" spans="1:29" x14ac:dyDescent="0.2">
      <c r="A136" s="7">
        <v>2000</v>
      </c>
      <c r="B136" s="139">
        <f t="shared" ref="B136:N136" si="436">IFERROR(B86/B111*100,"")</f>
        <v>69.196257842416586</v>
      </c>
      <c r="C136" s="139">
        <f t="shared" si="436"/>
        <v>69.724740716537212</v>
      </c>
      <c r="D136" s="139">
        <f t="shared" si="436"/>
        <v>72.311804061933117</v>
      </c>
      <c r="E136" s="139">
        <f t="shared" si="436"/>
        <v>70.679661160398567</v>
      </c>
      <c r="F136" s="139">
        <f t="shared" si="436"/>
        <v>69.580795722660966</v>
      </c>
      <c r="G136" s="139">
        <f t="shared" si="436"/>
        <v>75.114560938003905</v>
      </c>
      <c r="H136" s="139">
        <f t="shared" si="436"/>
        <v>78.465825422665887</v>
      </c>
      <c r="I136" s="139">
        <f t="shared" si="436"/>
        <v>72.497077214079425</v>
      </c>
      <c r="J136" s="139">
        <f t="shared" si="436"/>
        <v>72.527590426001225</v>
      </c>
      <c r="K136" s="139">
        <f t="shared" si="436"/>
        <v>73.188053254825462</v>
      </c>
      <c r="L136" s="139">
        <f t="shared" si="436"/>
        <v>67.349230106196387</v>
      </c>
      <c r="M136" s="139">
        <f t="shared" si="436"/>
        <v>69.818549649146789</v>
      </c>
      <c r="N136" s="139">
        <f t="shared" si="436"/>
        <v>71.679935143814063</v>
      </c>
      <c r="O136" s="17"/>
      <c r="P136" s="28">
        <v>2000</v>
      </c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5"/>
      <c r="AB136" s="34"/>
      <c r="AC136" s="34"/>
    </row>
    <row r="137" spans="1:29" x14ac:dyDescent="0.2">
      <c r="A137" s="7">
        <v>2001</v>
      </c>
      <c r="B137" s="139">
        <f t="shared" ref="B137:N137" si="437">IFERROR(B87/B112*100,"")</f>
        <v>73.831803915548591</v>
      </c>
      <c r="C137" s="139">
        <f t="shared" si="437"/>
        <v>73.185118989690011</v>
      </c>
      <c r="D137" s="139">
        <f t="shared" si="437"/>
        <v>69.983390720475398</v>
      </c>
      <c r="E137" s="139">
        <f t="shared" si="437"/>
        <v>65.623179749060355</v>
      </c>
      <c r="F137" s="139">
        <f t="shared" si="437"/>
        <v>60.44599350730293</v>
      </c>
      <c r="G137" s="139">
        <f t="shared" si="437"/>
        <v>68.282810103633636</v>
      </c>
      <c r="H137" s="139">
        <f t="shared" si="437"/>
        <v>73.089967218853332</v>
      </c>
      <c r="I137" s="139">
        <f t="shared" si="437"/>
        <v>71.092681290635554</v>
      </c>
      <c r="J137" s="139">
        <f t="shared" si="437"/>
        <v>67.226855442835813</v>
      </c>
      <c r="K137" s="139">
        <f t="shared" si="437"/>
        <v>62.648290767080603</v>
      </c>
      <c r="L137" s="139">
        <f t="shared" si="437"/>
        <v>64.979985379035341</v>
      </c>
      <c r="M137" s="139">
        <f t="shared" si="437"/>
        <v>66.747975662590349</v>
      </c>
      <c r="N137" s="139">
        <f t="shared" si="437"/>
        <v>68.186236017936835</v>
      </c>
      <c r="O137" s="17"/>
      <c r="P137" s="28">
        <f>P136+1</f>
        <v>2001</v>
      </c>
      <c r="Q137" s="140">
        <f>IF(B137&lt;&gt;"",IF(B136&lt;&gt;"",(B137/B136-1)*100,"-"),"-")</f>
        <v>6.6991282732206781</v>
      </c>
      <c r="R137" s="140">
        <f t="shared" ref="R137:AB152" si="438">IF(C137&lt;&gt;"",IF(C136&lt;&gt;"",(C137/C136-1)*100,"-"),"-")</f>
        <v>4.9629130744577532</v>
      </c>
      <c r="S137" s="140">
        <f t="shared" si="438"/>
        <v>-3.219963008340232</v>
      </c>
      <c r="T137" s="140">
        <f t="shared" si="438"/>
        <v>-7.1540826997786073</v>
      </c>
      <c r="U137" s="140">
        <f t="shared" si="438"/>
        <v>-13.128338244029347</v>
      </c>
      <c r="V137" s="140">
        <f t="shared" si="438"/>
        <v>-9.0951085236441465</v>
      </c>
      <c r="W137" s="140">
        <f t="shared" si="438"/>
        <v>-6.8512096506406772</v>
      </c>
      <c r="X137" s="140">
        <f t="shared" si="438"/>
        <v>-1.937175921308909</v>
      </c>
      <c r="Y137" s="140">
        <f t="shared" si="438"/>
        <v>-7.3085772628468497</v>
      </c>
      <c r="Z137" s="140">
        <f t="shared" si="438"/>
        <v>-14.400932965176183</v>
      </c>
      <c r="AA137" s="140">
        <f t="shared" si="438"/>
        <v>-3.5178497563004285</v>
      </c>
      <c r="AB137" s="140">
        <f t="shared" si="438"/>
        <v>-4.3979343626969207</v>
      </c>
      <c r="AC137" s="141">
        <f t="shared" ref="AC137:AC156" si="439">IF(COUNTIF(Q137:AB137,"-")=0,IF(N137&lt;&gt;"",IF(N136&lt;&gt;"",(N137/N136-1)*100,"-"),"-"),"-")</f>
        <v>-4.8740266280482665</v>
      </c>
    </row>
    <row r="138" spans="1:29" x14ac:dyDescent="0.2">
      <c r="A138" s="7">
        <v>2002</v>
      </c>
      <c r="B138" s="139">
        <f t="shared" ref="B138:N138" si="440">IFERROR(B88/B113*100,"")</f>
        <v>72.057317961156656</v>
      </c>
      <c r="C138" s="139">
        <f t="shared" si="440"/>
        <v>73.51124421175021</v>
      </c>
      <c r="D138" s="139">
        <f t="shared" si="440"/>
        <v>73.380030104191007</v>
      </c>
      <c r="E138" s="139">
        <f t="shared" si="440"/>
        <v>69.527095236540504</v>
      </c>
      <c r="F138" s="139">
        <f t="shared" si="440"/>
        <v>67.588685125502522</v>
      </c>
      <c r="G138" s="139">
        <f t="shared" si="440"/>
        <v>72.636120120723149</v>
      </c>
      <c r="H138" s="139">
        <f t="shared" si="440"/>
        <v>74.021362420355459</v>
      </c>
      <c r="I138" s="139">
        <f t="shared" si="440"/>
        <v>72.194954294415098</v>
      </c>
      <c r="J138" s="139">
        <f t="shared" si="440"/>
        <v>69.850739703431913</v>
      </c>
      <c r="K138" s="139">
        <f t="shared" si="440"/>
        <v>67.941437222119276</v>
      </c>
      <c r="L138" s="139">
        <f t="shared" si="440"/>
        <v>68.140226847222948</v>
      </c>
      <c r="M138" s="139">
        <f t="shared" si="440"/>
        <v>71.87554357583889</v>
      </c>
      <c r="N138" s="139">
        <f t="shared" si="440"/>
        <v>71.090030615150908</v>
      </c>
      <c r="O138" s="17"/>
      <c r="P138" s="28">
        <f t="shared" ref="P138:P156" si="441">P137+1</f>
        <v>2002</v>
      </c>
      <c r="Q138" s="140">
        <f t="shared" ref="Q138" si="442">IF(B138&lt;&gt;"",IF(B137&lt;&gt;"",(B138/B137-1)*100,"-"),"-")</f>
        <v>-2.4034167666032613</v>
      </c>
      <c r="R138" s="140">
        <f t="shared" si="438"/>
        <v>0.44561685020441111</v>
      </c>
      <c r="S138" s="140">
        <f t="shared" si="438"/>
        <v>4.8534935914755994</v>
      </c>
      <c r="T138" s="140">
        <f t="shared" si="438"/>
        <v>5.9489886080018151</v>
      </c>
      <c r="U138" s="140">
        <f t="shared" si="438"/>
        <v>11.816650209143532</v>
      </c>
      <c r="V138" s="140">
        <f t="shared" si="438"/>
        <v>6.3754113377619381</v>
      </c>
      <c r="W138" s="140">
        <f t="shared" si="438"/>
        <v>1.2743133386737604</v>
      </c>
      <c r="X138" s="140">
        <f t="shared" si="438"/>
        <v>1.5504732467092053</v>
      </c>
      <c r="Y138" s="140">
        <f t="shared" si="438"/>
        <v>3.9030298878507397</v>
      </c>
      <c r="Z138" s="140">
        <f t="shared" si="438"/>
        <v>8.4489878179087263</v>
      </c>
      <c r="AA138" s="140">
        <f t="shared" si="438"/>
        <v>4.8634074780927961</v>
      </c>
      <c r="AB138" s="140">
        <f t="shared" si="438"/>
        <v>7.6819826554265669</v>
      </c>
      <c r="AC138" s="141">
        <f t="shared" si="439"/>
        <v>4.2586228054151798</v>
      </c>
    </row>
    <row r="139" spans="1:29" x14ac:dyDescent="0.2">
      <c r="A139" s="7">
        <v>2003</v>
      </c>
      <c r="B139" s="139">
        <f t="shared" ref="B139:N139" si="443">IFERROR(B89/B114*100,"")</f>
        <v>76.721286286601327</v>
      </c>
      <c r="C139" s="139">
        <f t="shared" si="443"/>
        <v>74.395386877251795</v>
      </c>
      <c r="D139" s="139">
        <f t="shared" si="443"/>
        <v>73.191827294224339</v>
      </c>
      <c r="E139" s="139">
        <f t="shared" si="443"/>
        <v>71.81466329442155</v>
      </c>
      <c r="F139" s="139">
        <f t="shared" si="443"/>
        <v>66.057439852675273</v>
      </c>
      <c r="G139" s="139">
        <f t="shared" si="443"/>
        <v>73.871076025465214</v>
      </c>
      <c r="H139" s="139">
        <f t="shared" si="443"/>
        <v>80.960653765279474</v>
      </c>
      <c r="I139" s="139">
        <f t="shared" si="443"/>
        <v>81.399470771909975</v>
      </c>
      <c r="J139" s="139">
        <f t="shared" si="443"/>
        <v>77.650202616894632</v>
      </c>
      <c r="K139" s="139">
        <f t="shared" si="443"/>
        <v>78.606172720053152</v>
      </c>
      <c r="L139" s="139">
        <f t="shared" si="443"/>
        <v>77.023439920133228</v>
      </c>
      <c r="M139" s="139">
        <f t="shared" si="443"/>
        <v>74.509612380135465</v>
      </c>
      <c r="N139" s="139">
        <f t="shared" si="443"/>
        <v>75.543928944056603</v>
      </c>
      <c r="O139" s="17"/>
      <c r="P139" s="28">
        <f t="shared" si="441"/>
        <v>2003</v>
      </c>
      <c r="Q139" s="140">
        <f t="shared" ref="Q139" si="444">IF(B139&lt;&gt;"",IF(B138&lt;&gt;"",(B139/B138-1)*100,"-"),"-")</f>
        <v>6.4725810749143298</v>
      </c>
      <c r="R139" s="140">
        <f t="shared" ref="R139" si="445">IF(C139&lt;&gt;"",IF(C138&lt;&gt;"",(C139/C138-1)*100,"-"),"-")</f>
        <v>1.2027311943664021</v>
      </c>
      <c r="S139" s="140">
        <f t="shared" ref="S139" si="446">IF(D139&lt;&gt;"",IF(D138&lt;&gt;"",(D139/D138-1)*100,"-"),"-")</f>
        <v>-0.2564768775638826</v>
      </c>
      <c r="T139" s="140">
        <f t="shared" ref="T139" si="447">IF(E139&lt;&gt;"",IF(E138&lt;&gt;"",(E139/E138-1)*100,"-"),"-")</f>
        <v>3.290182122665164</v>
      </c>
      <c r="U139" s="140">
        <f t="shared" ref="U139" si="448">IF(F139&lt;&gt;"",IF(F138&lt;&gt;"",(F139/F138-1)*100,"-"),"-")</f>
        <v>-2.2655349338190911</v>
      </c>
      <c r="V139" s="140">
        <f t="shared" ref="V139" si="449">IF(G139&lt;&gt;"",IF(G138&lt;&gt;"",(G139/G138-1)*100,"-"),"-")</f>
        <v>1.700195305984864</v>
      </c>
      <c r="W139" s="140">
        <f t="shared" ref="W139" si="450">IF(H139&lt;&gt;"",IF(H138&lt;&gt;"",(H139/H138-1)*100,"-"),"-")</f>
        <v>9.3747144311082664</v>
      </c>
      <c r="X139" s="140">
        <f t="shared" ref="X139" si="451">IF(I139&lt;&gt;"",IF(I138&lt;&gt;"",(I139/I138-1)*100,"-"),"-")</f>
        <v>12.74952878279878</v>
      </c>
      <c r="Y139" s="140">
        <f t="shared" ref="Y139" si="452">IF(J139&lt;&gt;"",IF(J138&lt;&gt;"",(J139/J138-1)*100,"-"),"-")</f>
        <v>11.165898810201892</v>
      </c>
      <c r="Z139" s="140">
        <f t="shared" ref="Z139" si="453">IF(K139&lt;&gt;"",IF(K138&lt;&gt;"",(K139/K138-1)*100,"-"),"-")</f>
        <v>15.696953043645401</v>
      </c>
      <c r="AA139" s="140">
        <f t="shared" ref="AA139" si="454">IF(L139&lt;&gt;"",IF(L138&lt;&gt;"",(L139/L138-1)*100,"-"),"-")</f>
        <v>13.036664953915267</v>
      </c>
      <c r="AB139" s="140">
        <f t="shared" ref="AB139" si="455">IF(M139&lt;&gt;"",IF(M138&lt;&gt;"",(M139/M138-1)*100,"-"),"-")</f>
        <v>3.6647636640372072</v>
      </c>
      <c r="AC139" s="141">
        <f t="shared" ref="AC139" si="456">IF(COUNTIF(Q139:AB139,"-")=0,IF(N139&lt;&gt;"",IF(N138&lt;&gt;"",(N139/N138-1)*100,"-"),"-"),"-")</f>
        <v>6.2651517946546775</v>
      </c>
    </row>
    <row r="140" spans="1:29" x14ac:dyDescent="0.2">
      <c r="A140" s="7">
        <v>2004</v>
      </c>
      <c r="B140" s="139">
        <f t="shared" ref="B140:N140" si="457">IFERROR(B90/B115*100,"")</f>
        <v>78.665129634567876</v>
      </c>
      <c r="C140" s="139">
        <f t="shared" si="457"/>
        <v>80.169967175049266</v>
      </c>
      <c r="D140" s="139">
        <f t="shared" si="457"/>
        <v>75.866652658964412</v>
      </c>
      <c r="E140" s="139">
        <f t="shared" si="457"/>
        <v>74.820078035635035</v>
      </c>
      <c r="F140" s="139">
        <f t="shared" si="457"/>
        <v>69.696301608438034</v>
      </c>
      <c r="G140" s="139">
        <f t="shared" si="457"/>
        <v>72.918528665448264</v>
      </c>
      <c r="H140" s="139">
        <f t="shared" si="457"/>
        <v>80.01621460104387</v>
      </c>
      <c r="I140" s="139">
        <f t="shared" si="457"/>
        <v>57.831664609014275</v>
      </c>
      <c r="J140" s="139">
        <f t="shared" si="457"/>
        <v>75.193581170192587</v>
      </c>
      <c r="K140" s="139">
        <f t="shared" si="457"/>
        <v>79.379890939253045</v>
      </c>
      <c r="L140" s="139">
        <f t="shared" si="457"/>
        <v>77.351983782268292</v>
      </c>
      <c r="M140" s="139">
        <f t="shared" si="457"/>
        <v>73.232466590262561</v>
      </c>
      <c r="N140" s="139">
        <f t="shared" si="457"/>
        <v>74.508739028407632</v>
      </c>
      <c r="O140" s="17"/>
      <c r="P140" s="28">
        <f t="shared" si="441"/>
        <v>2004</v>
      </c>
      <c r="Q140" s="140">
        <f t="shared" ref="Q140" si="458">IF(B140&lt;&gt;"",IF(B139&lt;&gt;"",(B140/B139-1)*100,"-"),"-")</f>
        <v>2.5336428024747892</v>
      </c>
      <c r="R140" s="140">
        <f t="shared" ref="R140" si="459">IF(C140&lt;&gt;"",IF(C139&lt;&gt;"",(C140/C139-1)*100,"-"),"-")</f>
        <v>7.7620139368657304</v>
      </c>
      <c r="S140" s="140">
        <f t="shared" ref="S140" si="460">IF(D140&lt;&gt;"",IF(D139&lt;&gt;"",(D140/D139-1)*100,"-"),"-")</f>
        <v>3.6545410377411658</v>
      </c>
      <c r="T140" s="140">
        <f t="shared" ref="T140" si="461">IF(E140&lt;&gt;"",IF(E139&lt;&gt;"",(E140/E139-1)*100,"-"),"-")</f>
        <v>4.1849597329337351</v>
      </c>
      <c r="U140" s="140">
        <f t="shared" ref="U140" si="462">IF(F140&lt;&gt;"",IF(F139&lt;&gt;"",(F140/F139-1)*100,"-"),"-")</f>
        <v>5.5086327352048992</v>
      </c>
      <c r="V140" s="140">
        <f t="shared" ref="V140" si="463">IF(G140&lt;&gt;"",IF(G139&lt;&gt;"",(G140/G139-1)*100,"-"),"-")</f>
        <v>-1.2894727019931107</v>
      </c>
      <c r="W140" s="140">
        <f t="shared" ref="W140" si="464">IF(H140&lt;&gt;"",IF(H139&lt;&gt;"",(H140/H139-1)*100,"-"),"-")</f>
        <v>-1.1665409310721686</v>
      </c>
      <c r="X140" s="140">
        <f t="shared" ref="X140" si="465">IF(I140&lt;&gt;"",IF(I139&lt;&gt;"",(I140/I139-1)*100,"-"),"-")</f>
        <v>-28.953267065992616</v>
      </c>
      <c r="Y140" s="140">
        <f t="shared" ref="Y140" si="466">IF(J140&lt;&gt;"",IF(J139&lt;&gt;"",(J140/J139-1)*100,"-"),"-")</f>
        <v>-3.1637025582822442</v>
      </c>
      <c r="Z140" s="140">
        <f t="shared" ref="Z140" si="467">IF(K140&lt;&gt;"",IF(K139&lt;&gt;"",(K140/K139-1)*100,"-"),"-")</f>
        <v>0.98429702455480328</v>
      </c>
      <c r="AA140" s="140">
        <f t="shared" ref="AA140" si="468">IF(L140&lt;&gt;"",IF(L139&lt;&gt;"",(L140/L139-1)*100,"-"),"-")</f>
        <v>0.42655049226019148</v>
      </c>
      <c r="AB140" s="140">
        <f t="shared" ref="AB140" si="469">IF(M140&lt;&gt;"",IF(M139&lt;&gt;"",(M140/M139-1)*100,"-"),"-")</f>
        <v>-1.7140684927430816</v>
      </c>
      <c r="AC140" s="141">
        <f t="shared" ref="AC140" si="470">IF(COUNTIF(Q140:AB140,"-")=0,IF(N140&lt;&gt;"",IF(N139&lt;&gt;"",(N140/N139-1)*100,"-"),"-"),"-")</f>
        <v>-1.3703151664451685</v>
      </c>
    </row>
    <row r="141" spans="1:29" x14ac:dyDescent="0.2">
      <c r="A141" s="7">
        <v>2005</v>
      </c>
      <c r="B141" s="139">
        <f t="shared" ref="B141:N141" si="471">IFERROR(B91/B116*100,"")</f>
        <v>81.590768352158392</v>
      </c>
      <c r="C141" s="139">
        <f t="shared" si="471"/>
        <v>81.38954541386444</v>
      </c>
      <c r="D141" s="139">
        <f t="shared" si="471"/>
        <v>76.903703652623605</v>
      </c>
      <c r="E141" s="139">
        <f t="shared" si="471"/>
        <v>72.524679794608602</v>
      </c>
      <c r="F141" s="139">
        <f t="shared" si="471"/>
        <v>69.249263978203459</v>
      </c>
      <c r="G141" s="139">
        <f t="shared" si="471"/>
        <v>73.493271026184885</v>
      </c>
      <c r="H141" s="139">
        <f t="shared" si="471"/>
        <v>82.28777603161484</v>
      </c>
      <c r="I141" s="139">
        <f t="shared" si="471"/>
        <v>78.752375275487722</v>
      </c>
      <c r="J141" s="139">
        <f t="shared" si="471"/>
        <v>78.200350735537256</v>
      </c>
      <c r="K141" s="139">
        <f t="shared" si="471"/>
        <v>80.296154791861611</v>
      </c>
      <c r="L141" s="139">
        <f t="shared" si="471"/>
        <v>74.48375127742635</v>
      </c>
      <c r="M141" s="139">
        <f t="shared" si="471"/>
        <v>74.627696192214472</v>
      </c>
      <c r="N141" s="139">
        <f t="shared" si="471"/>
        <v>77.020842262407669</v>
      </c>
      <c r="O141" s="17"/>
      <c r="P141" s="28">
        <f t="shared" si="441"/>
        <v>2005</v>
      </c>
      <c r="Q141" s="140">
        <f t="shared" ref="Q141" si="472">IF(B141&lt;&gt;"",IF(B140&lt;&gt;"",(B141/B140-1)*100,"-"),"-")</f>
        <v>3.7191049340175475</v>
      </c>
      <c r="R141" s="140">
        <f t="shared" ref="R141" si="473">IF(C141&lt;&gt;"",IF(C140&lt;&gt;"",(C141/C140-1)*100,"-"),"-")</f>
        <v>1.5212407860318189</v>
      </c>
      <c r="S141" s="140">
        <f t="shared" ref="S141" si="474">IF(D141&lt;&gt;"",IF(D140&lt;&gt;"",(D141/D140-1)*100,"-"),"-")</f>
        <v>1.3669391719718371</v>
      </c>
      <c r="T141" s="140">
        <f t="shared" ref="T141" si="475">IF(E141&lt;&gt;"",IF(E140&lt;&gt;"",(E141/E140-1)*100,"-"),"-")</f>
        <v>-3.0678907337321815</v>
      </c>
      <c r="U141" s="140">
        <f t="shared" ref="U141" si="476">IF(F141&lt;&gt;"",IF(F140&lt;&gt;"",(F141/F140-1)*100,"-"),"-")</f>
        <v>-0.64140796558487256</v>
      </c>
      <c r="V141" s="140">
        <f t="shared" ref="V141" si="477">IF(G141&lt;&gt;"",IF(G140&lt;&gt;"",(G141/G140-1)*100,"-"),"-")</f>
        <v>0.78819796731439684</v>
      </c>
      <c r="W141" s="140">
        <f t="shared" ref="W141" si="478">IF(H141&lt;&gt;"",IF(H140&lt;&gt;"",(H141/H140-1)*100,"-"),"-")</f>
        <v>2.8388763976112008</v>
      </c>
      <c r="X141" s="140">
        <f t="shared" ref="X141" si="479">IF(I141&lt;&gt;"",IF(I140&lt;&gt;"",(I141/I140-1)*100,"-"),"-")</f>
        <v>36.175183280497379</v>
      </c>
      <c r="Y141" s="140">
        <f t="shared" ref="Y141" si="480">IF(J141&lt;&gt;"",IF(J140&lt;&gt;"",(J141/J140-1)*100,"-"),"-")</f>
        <v>3.998705100291966</v>
      </c>
      <c r="Z141" s="140">
        <f t="shared" ref="Z141" si="481">IF(K141&lt;&gt;"",IF(K140&lt;&gt;"",(K141/K140-1)*100,"-"),"-")</f>
        <v>1.1542770363715427</v>
      </c>
      <c r="AA141" s="140">
        <f t="shared" ref="AA141" si="482">IF(L141&lt;&gt;"",IF(L140&lt;&gt;"",(L141/L140-1)*100,"-"),"-")</f>
        <v>-3.7080270790669001</v>
      </c>
      <c r="AB141" s="140">
        <f t="shared" ref="AB141" si="483">IF(M141&lt;&gt;"",IF(M140&lt;&gt;"",(M141/M140-1)*100,"-"),"-")</f>
        <v>1.9052063475592851</v>
      </c>
      <c r="AC141" s="141">
        <f t="shared" ref="AC141" si="484">IF(COUNTIF(Q141:AB141,"-")=0,IF(N141&lt;&gt;"",IF(N140&lt;&gt;"",(N141/N140-1)*100,"-"),"-"),"-")</f>
        <v>3.3715551581704473</v>
      </c>
    </row>
    <row r="142" spans="1:29" x14ac:dyDescent="0.2">
      <c r="A142" s="7">
        <v>2006</v>
      </c>
      <c r="B142" s="139">
        <f t="shared" ref="B142:N142" si="485">IFERROR(B92/B117*100,"")</f>
        <v>78.756536820663754</v>
      </c>
      <c r="C142" s="139">
        <f t="shared" si="485"/>
        <v>76.898275369896155</v>
      </c>
      <c r="D142" s="139">
        <f t="shared" si="485"/>
        <v>77.408752755546772</v>
      </c>
      <c r="E142" s="139">
        <f t="shared" si="485"/>
        <v>74.671581375337951</v>
      </c>
      <c r="F142" s="139">
        <f t="shared" si="485"/>
        <v>66.483760899797204</v>
      </c>
      <c r="G142" s="139">
        <f t="shared" si="485"/>
        <v>68.967407291630906</v>
      </c>
      <c r="H142" s="139">
        <f t="shared" si="485"/>
        <v>79.74902301986404</v>
      </c>
      <c r="I142" s="139">
        <f t="shared" si="485"/>
        <v>74.8399534617933</v>
      </c>
      <c r="J142" s="139">
        <f t="shared" si="485"/>
        <v>70.659706647386813</v>
      </c>
      <c r="K142" s="139">
        <f t="shared" si="485"/>
        <v>65.311519817951861</v>
      </c>
      <c r="L142" s="139">
        <f t="shared" si="485"/>
        <v>64.586450112016379</v>
      </c>
      <c r="M142" s="139">
        <f t="shared" si="485"/>
        <v>65.128714758317116</v>
      </c>
      <c r="N142" s="139">
        <f t="shared" si="485"/>
        <v>72.758784511597113</v>
      </c>
      <c r="O142" s="17"/>
      <c r="P142" s="28">
        <f t="shared" si="441"/>
        <v>2006</v>
      </c>
      <c r="Q142" s="140">
        <f t="shared" ref="Q142:R152" si="486">IF(B142&lt;&gt;"",IF(B141&lt;&gt;"",(B142/B141-1)*100,"-"),"-")</f>
        <v>-3.4737159469581891</v>
      </c>
      <c r="R142" s="140">
        <f t="shared" si="438"/>
        <v>-5.5182395000859756</v>
      </c>
      <c r="S142" s="140">
        <f t="shared" si="438"/>
        <v>0.65672923270962968</v>
      </c>
      <c r="T142" s="140">
        <f t="shared" si="438"/>
        <v>2.9602358628944225</v>
      </c>
      <c r="U142" s="140">
        <f t="shared" si="438"/>
        <v>-3.9935486957330069</v>
      </c>
      <c r="V142" s="140">
        <f t="shared" si="438"/>
        <v>-6.1582015215263191</v>
      </c>
      <c r="W142" s="140">
        <f t="shared" si="438"/>
        <v>-3.0852128155406833</v>
      </c>
      <c r="X142" s="140">
        <f t="shared" si="438"/>
        <v>-4.9680048379597164</v>
      </c>
      <c r="Y142" s="140">
        <f t="shared" si="438"/>
        <v>-9.6427241274810385</v>
      </c>
      <c r="Z142" s="140">
        <f t="shared" si="438"/>
        <v>-18.661709284525429</v>
      </c>
      <c r="AA142" s="140">
        <f t="shared" si="438"/>
        <v>-13.287866139483128</v>
      </c>
      <c r="AB142" s="140">
        <f t="shared" si="438"/>
        <v>-12.728493466328306</v>
      </c>
      <c r="AC142" s="141">
        <f t="shared" si="439"/>
        <v>-5.533642096888336</v>
      </c>
    </row>
    <row r="143" spans="1:29" x14ac:dyDescent="0.2">
      <c r="A143" s="7">
        <v>2007</v>
      </c>
      <c r="B143" s="139">
        <f t="shared" ref="B143:N143" si="487">IFERROR(B93/B118*100,"")</f>
        <v>67.242806944457229</v>
      </c>
      <c r="C143" s="139">
        <f t="shared" si="487"/>
        <v>64.002134356602056</v>
      </c>
      <c r="D143" s="139">
        <f t="shared" si="487"/>
        <v>63.273474202900751</v>
      </c>
      <c r="E143" s="139">
        <f t="shared" si="487"/>
        <v>61.992160257648166</v>
      </c>
      <c r="F143" s="139">
        <f t="shared" si="487"/>
        <v>59.098223712561094</v>
      </c>
      <c r="G143" s="139">
        <f t="shared" si="487"/>
        <v>60.013384119525028</v>
      </c>
      <c r="H143" s="139">
        <f t="shared" si="487"/>
        <v>68.916964418818026</v>
      </c>
      <c r="I143" s="139">
        <f t="shared" si="487"/>
        <v>60.009964359261971</v>
      </c>
      <c r="J143" s="139">
        <f t="shared" si="487"/>
        <v>63.912073849932725</v>
      </c>
      <c r="K143" s="139">
        <f t="shared" si="487"/>
        <v>66.666228238817681</v>
      </c>
      <c r="L143" s="139">
        <f t="shared" si="487"/>
        <v>60.504195735066133</v>
      </c>
      <c r="M143" s="139">
        <f t="shared" si="487"/>
        <v>64.12917601008121</v>
      </c>
      <c r="N143" s="139">
        <f t="shared" si="487"/>
        <v>63.329559421292402</v>
      </c>
      <c r="O143" s="17"/>
      <c r="P143" s="28">
        <f t="shared" si="441"/>
        <v>2007</v>
      </c>
      <c r="Q143" s="140">
        <f t="shared" si="486"/>
        <v>-14.619395850816041</v>
      </c>
      <c r="R143" s="140">
        <f t="shared" si="438"/>
        <v>-16.770390429773705</v>
      </c>
      <c r="S143" s="140">
        <f t="shared" si="438"/>
        <v>-18.260568798059019</v>
      </c>
      <c r="T143" s="140">
        <f t="shared" si="438"/>
        <v>-16.98024989447654</v>
      </c>
      <c r="U143" s="140">
        <f t="shared" si="438"/>
        <v>-11.108783689850855</v>
      </c>
      <c r="V143" s="140">
        <f t="shared" si="438"/>
        <v>-12.982977791587125</v>
      </c>
      <c r="W143" s="140">
        <f t="shared" si="438"/>
        <v>-13.582685017154306</v>
      </c>
      <c r="X143" s="140">
        <f t="shared" si="438"/>
        <v>-19.815604388506493</v>
      </c>
      <c r="Y143" s="140">
        <f t="shared" si="438"/>
        <v>-9.5494775135804169</v>
      </c>
      <c r="Z143" s="140">
        <f t="shared" si="438"/>
        <v>2.0742258404672143</v>
      </c>
      <c r="AA143" s="140">
        <f t="shared" si="438"/>
        <v>-6.3206049718944612</v>
      </c>
      <c r="AB143" s="140">
        <f t="shared" si="438"/>
        <v>-1.5347128404806454</v>
      </c>
      <c r="AC143" s="141">
        <f t="shared" si="439"/>
        <v>-12.959569285825246</v>
      </c>
    </row>
    <row r="144" spans="1:29" x14ac:dyDescent="0.2">
      <c r="A144" s="7">
        <v>2008</v>
      </c>
      <c r="B144" s="139">
        <f t="shared" ref="B144:N144" si="488">IFERROR(B94/B119*100,"")</f>
        <v>71.936005321520952</v>
      </c>
      <c r="C144" s="139">
        <f t="shared" si="488"/>
        <v>64.296860609019944</v>
      </c>
      <c r="D144" s="139">
        <f t="shared" si="488"/>
        <v>67.151045510428773</v>
      </c>
      <c r="E144" s="139">
        <f t="shared" si="488"/>
        <v>65.909530871015193</v>
      </c>
      <c r="F144" s="139">
        <f t="shared" si="488"/>
        <v>67.511965111108154</v>
      </c>
      <c r="G144" s="139">
        <f t="shared" si="488"/>
        <v>68.232987278308187</v>
      </c>
      <c r="H144" s="139">
        <f t="shared" si="488"/>
        <v>80.008511548096536</v>
      </c>
      <c r="I144" s="139">
        <f t="shared" si="488"/>
        <v>76.39736763664061</v>
      </c>
      <c r="J144" s="139">
        <f t="shared" si="488"/>
        <v>76.666214618652575</v>
      </c>
      <c r="K144" s="139">
        <f t="shared" si="488"/>
        <v>72.791958782046493</v>
      </c>
      <c r="L144" s="139">
        <f t="shared" si="488"/>
        <v>65.304120272347816</v>
      </c>
      <c r="M144" s="139">
        <f t="shared" si="488"/>
        <v>66.566281144182142</v>
      </c>
      <c r="N144" s="139">
        <f t="shared" si="488"/>
        <v>70.098939066537739</v>
      </c>
      <c r="O144" s="17"/>
      <c r="P144" s="28">
        <f t="shared" si="441"/>
        <v>2008</v>
      </c>
      <c r="Q144" s="140">
        <f t="shared" si="486"/>
        <v>6.9794801709279097</v>
      </c>
      <c r="R144" s="140">
        <f t="shared" si="438"/>
        <v>0.46049441222655307</v>
      </c>
      <c r="S144" s="140">
        <f t="shared" si="438"/>
        <v>6.1282731134593815</v>
      </c>
      <c r="T144" s="140">
        <f t="shared" si="438"/>
        <v>6.319138738004737</v>
      </c>
      <c r="U144" s="140">
        <f t="shared" si="438"/>
        <v>14.23687696515108</v>
      </c>
      <c r="V144" s="140">
        <f t="shared" si="438"/>
        <v>13.69628338640705</v>
      </c>
      <c r="W144" s="140">
        <f t="shared" si="438"/>
        <v>16.094073821756893</v>
      </c>
      <c r="X144" s="140">
        <f t="shared" si="438"/>
        <v>27.307803716182999</v>
      </c>
      <c r="Y144" s="140">
        <f t="shared" si="438"/>
        <v>19.955761095574708</v>
      </c>
      <c r="Z144" s="140">
        <f t="shared" si="438"/>
        <v>9.188656243285088</v>
      </c>
      <c r="AA144" s="140">
        <f t="shared" si="438"/>
        <v>7.9332093898073497</v>
      </c>
      <c r="AB144" s="140">
        <f t="shared" si="438"/>
        <v>3.8003063281490057</v>
      </c>
      <c r="AC144" s="141">
        <f t="shared" si="439"/>
        <v>10.689131121555473</v>
      </c>
    </row>
    <row r="145" spans="1:29" x14ac:dyDescent="0.2">
      <c r="A145" s="7">
        <v>2009</v>
      </c>
      <c r="B145" s="139">
        <f t="shared" ref="B145:N145" si="489">IFERROR(B95/B120*100,"")</f>
        <v>72.864388784975631</v>
      </c>
      <c r="C145" s="139">
        <f t="shared" si="489"/>
        <v>67.082867034196028</v>
      </c>
      <c r="D145" s="139">
        <f t="shared" si="489"/>
        <v>62.026129677092158</v>
      </c>
      <c r="E145" s="139">
        <f t="shared" si="489"/>
        <v>68.767607854148721</v>
      </c>
      <c r="F145" s="139">
        <f t="shared" si="489"/>
        <v>61.921220788267028</v>
      </c>
      <c r="G145" s="139">
        <f t="shared" si="489"/>
        <v>66.113763714518996</v>
      </c>
      <c r="H145" s="139">
        <f t="shared" si="489"/>
        <v>68.793243184711656</v>
      </c>
      <c r="I145" s="139">
        <f t="shared" si="489"/>
        <v>68.104400498068927</v>
      </c>
      <c r="J145" s="139">
        <f t="shared" si="489"/>
        <v>73.154877362175327</v>
      </c>
      <c r="K145" s="139">
        <f t="shared" si="489"/>
        <v>75.632402618249657</v>
      </c>
      <c r="L145" s="139">
        <f t="shared" si="489"/>
        <v>71.689821927143996</v>
      </c>
      <c r="M145" s="139">
        <f t="shared" si="489"/>
        <v>73.80035908531724</v>
      </c>
      <c r="N145" s="139">
        <f t="shared" si="489"/>
        <v>69.149627027039656</v>
      </c>
      <c r="O145" s="17"/>
      <c r="P145" s="28">
        <f t="shared" si="441"/>
        <v>2009</v>
      </c>
      <c r="Q145" s="140">
        <f t="shared" si="486"/>
        <v>1.2905685536821698</v>
      </c>
      <c r="R145" s="140">
        <f t="shared" si="438"/>
        <v>4.3330364792106835</v>
      </c>
      <c r="S145" s="140">
        <f t="shared" si="438"/>
        <v>-7.6319226221737697</v>
      </c>
      <c r="T145" s="140">
        <f t="shared" si="438"/>
        <v>4.3363637176037306</v>
      </c>
      <c r="U145" s="140">
        <f t="shared" si="438"/>
        <v>-8.2811162638209872</v>
      </c>
      <c r="V145" s="140">
        <f t="shared" si="438"/>
        <v>-3.1058636714018095</v>
      </c>
      <c r="W145" s="140">
        <f t="shared" si="438"/>
        <v>-14.017594061405457</v>
      </c>
      <c r="X145" s="140">
        <f t="shared" si="438"/>
        <v>-10.855043040245182</v>
      </c>
      <c r="Y145" s="140">
        <f t="shared" si="438"/>
        <v>-4.5800321222889124</v>
      </c>
      <c r="Z145" s="140">
        <f t="shared" si="438"/>
        <v>3.902139582076658</v>
      </c>
      <c r="AA145" s="140">
        <f t="shared" si="438"/>
        <v>9.7784054484845839</v>
      </c>
      <c r="AB145" s="140">
        <f t="shared" si="438"/>
        <v>10.86748097804373</v>
      </c>
      <c r="AC145" s="141">
        <f t="shared" si="439"/>
        <v>-1.3542459445741395</v>
      </c>
    </row>
    <row r="146" spans="1:29" x14ac:dyDescent="0.2">
      <c r="A146" s="7">
        <v>2010</v>
      </c>
      <c r="B146" s="139">
        <f t="shared" ref="B146:N146" si="490">IFERROR(B96/B121*100,"")</f>
        <v>78.749864567742463</v>
      </c>
      <c r="C146" s="139">
        <f t="shared" si="490"/>
        <v>74.345493974935096</v>
      </c>
      <c r="D146" s="139">
        <f t="shared" si="490"/>
        <v>68.643111135407992</v>
      </c>
      <c r="E146" s="139">
        <f t="shared" si="490"/>
        <v>70.715621308780129</v>
      </c>
      <c r="F146" s="139">
        <f t="shared" si="490"/>
        <v>73.470386535648856</v>
      </c>
      <c r="G146" s="139">
        <f t="shared" si="490"/>
        <v>74.987851771082433</v>
      </c>
      <c r="H146" s="139">
        <f t="shared" si="490"/>
        <v>77.127762351383808</v>
      </c>
      <c r="I146" s="139">
        <f t="shared" si="490"/>
        <v>77.172588015038173</v>
      </c>
      <c r="J146" s="139">
        <f t="shared" si="490"/>
        <v>79.878895848236866</v>
      </c>
      <c r="K146" s="139">
        <f t="shared" si="490"/>
        <v>79.951481896845081</v>
      </c>
      <c r="L146" s="139">
        <f t="shared" si="490"/>
        <v>72.361297486720261</v>
      </c>
      <c r="M146" s="139">
        <f t="shared" si="490"/>
        <v>74.180196343915966</v>
      </c>
      <c r="N146" s="139">
        <f t="shared" si="490"/>
        <v>75.25106525956835</v>
      </c>
      <c r="O146" s="17"/>
      <c r="P146" s="28">
        <f t="shared" si="441"/>
        <v>2010</v>
      </c>
      <c r="Q146" s="140">
        <f t="shared" si="486"/>
        <v>8.0773006964142589</v>
      </c>
      <c r="R146" s="140">
        <f t="shared" si="438"/>
        <v>10.826351439387484</v>
      </c>
      <c r="S146" s="140">
        <f t="shared" si="438"/>
        <v>10.66805472590957</v>
      </c>
      <c r="T146" s="140">
        <f t="shared" si="438"/>
        <v>2.8327486085643727</v>
      </c>
      <c r="U146" s="140">
        <f t="shared" si="438"/>
        <v>18.651385745240656</v>
      </c>
      <c r="V146" s="140">
        <f t="shared" si="438"/>
        <v>13.422451783084055</v>
      </c>
      <c r="W146" s="140">
        <f t="shared" si="438"/>
        <v>12.115316535220977</v>
      </c>
      <c r="X146" s="140">
        <f t="shared" si="438"/>
        <v>13.315127143988835</v>
      </c>
      <c r="Y146" s="140">
        <f t="shared" si="438"/>
        <v>9.191483505292819</v>
      </c>
      <c r="Z146" s="140">
        <f t="shared" si="438"/>
        <v>5.7106202223876634</v>
      </c>
      <c r="AA146" s="140">
        <f t="shared" si="438"/>
        <v>0.93664001601045932</v>
      </c>
      <c r="AB146" s="140">
        <f t="shared" si="438"/>
        <v>0.51468212798206903</v>
      </c>
      <c r="AC146" s="141">
        <f t="shared" si="439"/>
        <v>8.8235302124519688</v>
      </c>
    </row>
    <row r="147" spans="1:29" x14ac:dyDescent="0.2">
      <c r="A147" s="7">
        <v>2011</v>
      </c>
      <c r="B147" s="139">
        <f t="shared" ref="B147:N147" si="491">IFERROR(B97/B122*100,"")</f>
        <v>76.741867716844666</v>
      </c>
      <c r="C147" s="139">
        <f t="shared" si="491"/>
        <v>73.281683142390065</v>
      </c>
      <c r="D147" s="139">
        <f t="shared" si="491"/>
        <v>76.176093614178015</v>
      </c>
      <c r="E147" s="139">
        <f t="shared" si="491"/>
        <v>80.224614612470091</v>
      </c>
      <c r="F147" s="139">
        <f t="shared" si="491"/>
        <v>78.84396241944475</v>
      </c>
      <c r="G147" s="139">
        <f t="shared" si="491"/>
        <v>77.076291805358196</v>
      </c>
      <c r="H147" s="139">
        <f t="shared" si="491"/>
        <v>84.428570928312155</v>
      </c>
      <c r="I147" s="139">
        <f t="shared" si="491"/>
        <v>77.854911957529779</v>
      </c>
      <c r="J147" s="139">
        <f t="shared" si="491"/>
        <v>82.314222492611037</v>
      </c>
      <c r="K147" s="139">
        <f t="shared" si="491"/>
        <v>80.546203903614312</v>
      </c>
      <c r="L147" s="139">
        <f t="shared" si="491"/>
        <v>74.562972200831354</v>
      </c>
      <c r="M147" s="139">
        <f t="shared" si="491"/>
        <v>76.274843413389149</v>
      </c>
      <c r="N147" s="139">
        <f t="shared" si="491"/>
        <v>78.230528228888431</v>
      </c>
      <c r="O147" s="17"/>
      <c r="P147" s="28">
        <f t="shared" si="441"/>
        <v>2011</v>
      </c>
      <c r="Q147" s="140">
        <f t="shared" si="486"/>
        <v>-2.5498416561344994</v>
      </c>
      <c r="R147" s="140">
        <f t="shared" si="438"/>
        <v>-1.4309015592843921</v>
      </c>
      <c r="S147" s="140">
        <f t="shared" si="438"/>
        <v>10.97412741667576</v>
      </c>
      <c r="T147" s="140">
        <f t="shared" si="438"/>
        <v>13.44680726507217</v>
      </c>
      <c r="U147" s="140">
        <f t="shared" si="438"/>
        <v>7.3139344124568684</v>
      </c>
      <c r="V147" s="140">
        <f t="shared" si="438"/>
        <v>2.785037822727876</v>
      </c>
      <c r="W147" s="140">
        <f t="shared" si="438"/>
        <v>9.4658633342256557</v>
      </c>
      <c r="X147" s="140">
        <f t="shared" si="438"/>
        <v>0.8841532466925317</v>
      </c>
      <c r="Y147" s="140">
        <f t="shared" si="438"/>
        <v>3.0487735446432351</v>
      </c>
      <c r="Z147" s="140">
        <f t="shared" si="438"/>
        <v>0.74385363805582472</v>
      </c>
      <c r="AA147" s="140">
        <f t="shared" si="438"/>
        <v>3.0426136492579303</v>
      </c>
      <c r="AB147" s="140">
        <f t="shared" si="438"/>
        <v>2.8237281278711279</v>
      </c>
      <c r="AC147" s="141">
        <f t="shared" si="439"/>
        <v>3.9593631785049599</v>
      </c>
    </row>
    <row r="148" spans="1:29" x14ac:dyDescent="0.2">
      <c r="A148" s="7">
        <v>2012</v>
      </c>
      <c r="B148" s="139">
        <f t="shared" ref="B148:N148" si="492">IFERROR(B98/B123*100,"")</f>
        <v>85.201382125536966</v>
      </c>
      <c r="C148" s="139">
        <f t="shared" si="492"/>
        <v>79.439387665112136</v>
      </c>
      <c r="D148" s="139">
        <f t="shared" si="492"/>
        <v>76.84632712937001</v>
      </c>
      <c r="E148" s="139">
        <f t="shared" si="492"/>
        <v>80.743400780341588</v>
      </c>
      <c r="F148" s="139">
        <f t="shared" si="492"/>
        <v>79.188637269071251</v>
      </c>
      <c r="G148" s="139">
        <f t="shared" si="492"/>
        <v>78.582002592855815</v>
      </c>
      <c r="H148" s="139">
        <f t="shared" si="492"/>
        <v>83.434393023010799</v>
      </c>
      <c r="I148" s="139">
        <f t="shared" si="492"/>
        <v>78.471039067225576</v>
      </c>
      <c r="J148" s="139">
        <f t="shared" si="492"/>
        <v>82.151545786226478</v>
      </c>
      <c r="K148" s="139">
        <f t="shared" si="492"/>
        <v>78.070834708415717</v>
      </c>
      <c r="L148" s="139">
        <f t="shared" si="492"/>
        <v>71.856340129705458</v>
      </c>
      <c r="M148" s="139">
        <f t="shared" si="492"/>
        <v>71.187966577678282</v>
      </c>
      <c r="N148" s="139">
        <f t="shared" si="492"/>
        <v>78.64867123430929</v>
      </c>
      <c r="O148" s="17"/>
      <c r="P148" s="28">
        <f t="shared" si="441"/>
        <v>2012</v>
      </c>
      <c r="Q148" s="140">
        <f t="shared" si="486"/>
        <v>11.023336622331726</v>
      </c>
      <c r="R148" s="140">
        <f t="shared" si="438"/>
        <v>8.4027880620008979</v>
      </c>
      <c r="S148" s="140">
        <f t="shared" si="438"/>
        <v>0.87984757867296537</v>
      </c>
      <c r="T148" s="140">
        <f t="shared" si="438"/>
        <v>0.64666707391183298</v>
      </c>
      <c r="U148" s="140">
        <f t="shared" si="438"/>
        <v>0.43716074008666173</v>
      </c>
      <c r="V148" s="140">
        <f t="shared" si="438"/>
        <v>1.9535329894956766</v>
      </c>
      <c r="W148" s="140">
        <f t="shared" si="438"/>
        <v>-1.1775372890600155</v>
      </c>
      <c r="X148" s="140">
        <f t="shared" si="438"/>
        <v>0.79137859667981481</v>
      </c>
      <c r="Y148" s="140">
        <f t="shared" si="438"/>
        <v>-0.19762891692156614</v>
      </c>
      <c r="Z148" s="140">
        <f t="shared" si="438"/>
        <v>-3.0732288739029223</v>
      </c>
      <c r="AA148" s="140">
        <f t="shared" si="438"/>
        <v>-3.6299948771298052</v>
      </c>
      <c r="AB148" s="140">
        <f t="shared" si="438"/>
        <v>-6.6691409750149973</v>
      </c>
      <c r="AC148" s="141">
        <f t="shared" si="439"/>
        <v>0.53450106357131322</v>
      </c>
    </row>
    <row r="149" spans="1:29" x14ac:dyDescent="0.2">
      <c r="A149" s="7">
        <v>2013</v>
      </c>
      <c r="B149" s="139">
        <f t="shared" ref="B149:N149" si="493">IFERROR(B99/B124*100,"")</f>
        <v>76.681216599438244</v>
      </c>
      <c r="C149" s="139">
        <f t="shared" si="493"/>
        <v>70.253945218310704</v>
      </c>
      <c r="D149" s="139">
        <f t="shared" si="493"/>
        <v>71.41870674875716</v>
      </c>
      <c r="E149" s="139">
        <f t="shared" si="493"/>
        <v>75.115273290801014</v>
      </c>
      <c r="F149" s="139">
        <f t="shared" si="493"/>
        <v>77.352888811461256</v>
      </c>
      <c r="G149" s="139">
        <f t="shared" si="493"/>
        <v>75.559197265998876</v>
      </c>
      <c r="H149" s="139">
        <f t="shared" si="493"/>
        <v>79.602051763908037</v>
      </c>
      <c r="I149" s="139">
        <f t="shared" si="493"/>
        <v>78.105542873478441</v>
      </c>
      <c r="J149" s="139">
        <f t="shared" si="493"/>
        <v>81.092838339021171</v>
      </c>
      <c r="K149" s="139">
        <f t="shared" si="493"/>
        <v>82.414064604284945</v>
      </c>
      <c r="L149" s="139">
        <f t="shared" si="493"/>
        <v>79.581452577804797</v>
      </c>
      <c r="M149" s="139">
        <f t="shared" si="493"/>
        <v>79.695301614404883</v>
      </c>
      <c r="N149" s="139">
        <f t="shared" si="493"/>
        <v>77.165357959630029</v>
      </c>
      <c r="O149" s="17"/>
      <c r="P149" s="28">
        <f t="shared" si="441"/>
        <v>2013</v>
      </c>
      <c r="Q149" s="140">
        <f t="shared" si="486"/>
        <v>-10.000032057631392</v>
      </c>
      <c r="R149" s="140">
        <f t="shared" si="438"/>
        <v>-11.562831382240702</v>
      </c>
      <c r="S149" s="140">
        <f t="shared" si="438"/>
        <v>-7.0629535377474966</v>
      </c>
      <c r="T149" s="140">
        <f t="shared" si="438"/>
        <v>-6.9703869729881855</v>
      </c>
      <c r="U149" s="140">
        <f t="shared" si="438"/>
        <v>-2.3181968031251721</v>
      </c>
      <c r="V149" s="140">
        <f t="shared" si="438"/>
        <v>-3.8466890981622259</v>
      </c>
      <c r="W149" s="140">
        <f t="shared" si="438"/>
        <v>-4.5932392149671708</v>
      </c>
      <c r="X149" s="140">
        <f t="shared" si="438"/>
        <v>-0.46577208367792888</v>
      </c>
      <c r="Y149" s="140">
        <f t="shared" si="438"/>
        <v>-1.2887249254691535</v>
      </c>
      <c r="Z149" s="140">
        <f t="shared" si="438"/>
        <v>5.5631913147728307</v>
      </c>
      <c r="AA149" s="140">
        <f t="shared" si="438"/>
        <v>10.750773604883012</v>
      </c>
      <c r="AB149" s="140">
        <f t="shared" si="438"/>
        <v>11.950524008076059</v>
      </c>
      <c r="AC149" s="141">
        <f t="shared" si="439"/>
        <v>-1.8859991547221289</v>
      </c>
    </row>
    <row r="150" spans="1:29" x14ac:dyDescent="0.2">
      <c r="A150" s="7">
        <v>2014</v>
      </c>
      <c r="B150" s="139">
        <f t="shared" ref="B150:N150" si="494">IFERROR(B100/B125*100,"")</f>
        <v>80.467690400809801</v>
      </c>
      <c r="C150" s="139">
        <f t="shared" si="494"/>
        <v>77.33409235719617</v>
      </c>
      <c r="D150" s="139">
        <f t="shared" si="494"/>
        <v>80.039557987388406</v>
      </c>
      <c r="E150" s="139">
        <f t="shared" si="494"/>
        <v>82.70714465433781</v>
      </c>
      <c r="F150" s="139">
        <f t="shared" si="494"/>
        <v>82.903278781279752</v>
      </c>
      <c r="G150" s="139">
        <f t="shared" si="494"/>
        <v>81.315743804628781</v>
      </c>
      <c r="H150" s="139">
        <f t="shared" si="494"/>
        <v>84.937401853337207</v>
      </c>
      <c r="I150" s="139">
        <f t="shared" si="494"/>
        <v>85.182445040341889</v>
      </c>
      <c r="J150" s="139">
        <f t="shared" si="494"/>
        <v>86.552086307321261</v>
      </c>
      <c r="K150" s="139">
        <f t="shared" si="494"/>
        <v>84.866763751336023</v>
      </c>
      <c r="L150" s="139">
        <f t="shared" si="494"/>
        <v>80.509316350557867</v>
      </c>
      <c r="M150" s="139">
        <f t="shared" si="494"/>
        <v>80.89849962364201</v>
      </c>
      <c r="N150" s="139">
        <f t="shared" si="494"/>
        <v>82.316962574112864</v>
      </c>
      <c r="O150" s="17"/>
      <c r="P150" s="28">
        <f t="shared" si="441"/>
        <v>2014</v>
      </c>
      <c r="Q150" s="140">
        <f t="shared" si="486"/>
        <v>4.9379417402191983</v>
      </c>
      <c r="R150" s="140">
        <f t="shared" si="438"/>
        <v>10.077935291582918</v>
      </c>
      <c r="S150" s="140">
        <f t="shared" si="438"/>
        <v>12.070858786281891</v>
      </c>
      <c r="T150" s="140">
        <f t="shared" si="438"/>
        <v>10.106960982682779</v>
      </c>
      <c r="U150" s="140">
        <f t="shared" si="438"/>
        <v>7.1754139439406561</v>
      </c>
      <c r="V150" s="140">
        <f t="shared" si="438"/>
        <v>7.6185914447509884</v>
      </c>
      <c r="W150" s="140">
        <f t="shared" si="438"/>
        <v>6.7025283534817737</v>
      </c>
      <c r="X150" s="140">
        <f t="shared" si="438"/>
        <v>9.0606913498151762</v>
      </c>
      <c r="Y150" s="140">
        <f t="shared" si="438"/>
        <v>6.7320962986606281</v>
      </c>
      <c r="Z150" s="140">
        <f t="shared" si="438"/>
        <v>2.9760686587026575</v>
      </c>
      <c r="AA150" s="140">
        <f t="shared" si="438"/>
        <v>1.1659296766993732</v>
      </c>
      <c r="AB150" s="140">
        <f t="shared" si="438"/>
        <v>1.5097477327567388</v>
      </c>
      <c r="AC150" s="141">
        <f t="shared" si="439"/>
        <v>6.6760587272568062</v>
      </c>
    </row>
    <row r="151" spans="1:29" x14ac:dyDescent="0.2">
      <c r="A151" s="7">
        <v>2015</v>
      </c>
      <c r="B151" s="139">
        <f t="shared" ref="B151:N151" si="495">IFERROR(B101/B126*100,"")</f>
        <v>84.372272151211874</v>
      </c>
      <c r="C151" s="139">
        <f t="shared" si="495"/>
        <v>79.752254688168435</v>
      </c>
      <c r="D151" s="139">
        <f t="shared" si="495"/>
        <v>75.882219924935669</v>
      </c>
      <c r="E151" s="139">
        <f t="shared" si="495"/>
        <v>78.674331284198857</v>
      </c>
      <c r="F151" s="139">
        <f t="shared" si="495"/>
        <v>82.335240574717417</v>
      </c>
      <c r="G151" s="139">
        <f t="shared" si="495"/>
        <v>80.81792064299114</v>
      </c>
      <c r="H151" s="139">
        <f t="shared" si="495"/>
        <v>82.918183865208192</v>
      </c>
      <c r="I151" s="139">
        <f t="shared" si="495"/>
        <v>83.476718595750071</v>
      </c>
      <c r="J151" s="139">
        <f t="shared" si="495"/>
        <v>82.249786779461616</v>
      </c>
      <c r="K151" s="139">
        <f t="shared" si="495"/>
        <v>81.926599644119719</v>
      </c>
      <c r="L151" s="139">
        <f t="shared" si="495"/>
        <v>78.98561391665821</v>
      </c>
      <c r="M151" s="139">
        <f t="shared" si="495"/>
        <v>81.913254422671287</v>
      </c>
      <c r="N151" s="139">
        <f t="shared" si="495"/>
        <v>81.207414584413513</v>
      </c>
      <c r="O151" s="17"/>
      <c r="P151" s="28">
        <f t="shared" si="441"/>
        <v>2015</v>
      </c>
      <c r="Q151" s="140">
        <f t="shared" si="486"/>
        <v>4.8523596625593912</v>
      </c>
      <c r="R151" s="140">
        <f t="shared" si="438"/>
        <v>3.1269033582279393</v>
      </c>
      <c r="S151" s="140">
        <f t="shared" si="438"/>
        <v>-5.1941042241984814</v>
      </c>
      <c r="T151" s="140">
        <f t="shared" si="438"/>
        <v>-4.8760157142330289</v>
      </c>
      <c r="U151" s="140">
        <f t="shared" si="438"/>
        <v>-0.68518183467866089</v>
      </c>
      <c r="V151" s="140">
        <f t="shared" si="438"/>
        <v>-0.61221005717382315</v>
      </c>
      <c r="W151" s="140">
        <f t="shared" si="438"/>
        <v>-2.3773013349473904</v>
      </c>
      <c r="X151" s="140">
        <f t="shared" si="438"/>
        <v>-2.0024389342005788</v>
      </c>
      <c r="Y151" s="140">
        <f t="shared" si="438"/>
        <v>-4.9707635152588132</v>
      </c>
      <c r="Z151" s="140">
        <f t="shared" si="438"/>
        <v>-3.4644470664995985</v>
      </c>
      <c r="AA151" s="140">
        <f t="shared" si="438"/>
        <v>-1.8925790243517593</v>
      </c>
      <c r="AB151" s="140">
        <f t="shared" si="438"/>
        <v>1.2543555242064297</v>
      </c>
      <c r="AC151" s="141">
        <f t="shared" si="439"/>
        <v>-1.3478971465940348</v>
      </c>
    </row>
    <row r="152" spans="1:29" x14ac:dyDescent="0.2">
      <c r="A152" s="7">
        <v>2016</v>
      </c>
      <c r="B152" s="139">
        <f t="shared" ref="B152:N152" si="496">IFERROR(B102/B127*100,"")</f>
        <v>84.874024166449786</v>
      </c>
      <c r="C152" s="139">
        <f t="shared" si="496"/>
        <v>80.351926486315421</v>
      </c>
      <c r="D152" s="139">
        <f t="shared" si="496"/>
        <v>77.915110900280339</v>
      </c>
      <c r="E152" s="139">
        <f t="shared" si="496"/>
        <v>81.338420698292396</v>
      </c>
      <c r="F152" s="139">
        <f t="shared" si="496"/>
        <v>82.166429782670775</v>
      </c>
      <c r="G152" s="139">
        <f t="shared" si="496"/>
        <v>83.09681354471212</v>
      </c>
      <c r="H152" s="139">
        <f t="shared" si="496"/>
        <v>85.563321828910702</v>
      </c>
      <c r="I152" s="139">
        <f t="shared" si="496"/>
        <v>85.521303025324059</v>
      </c>
      <c r="J152" s="139">
        <f t="shared" si="496"/>
        <v>86.804763749054899</v>
      </c>
      <c r="K152" s="139">
        <f t="shared" si="496"/>
        <v>87.069046109779677</v>
      </c>
      <c r="L152" s="139">
        <f t="shared" si="496"/>
        <v>84.923201058510855</v>
      </c>
      <c r="M152" s="139">
        <f t="shared" si="496"/>
        <v>83.830370091567701</v>
      </c>
      <c r="N152" s="139">
        <f t="shared" si="496"/>
        <v>83.694620510425608</v>
      </c>
      <c r="O152" s="17"/>
      <c r="P152" s="28">
        <f t="shared" si="441"/>
        <v>2016</v>
      </c>
      <c r="Q152" s="140">
        <f t="shared" si="486"/>
        <v>0.59468828140443186</v>
      </c>
      <c r="R152" s="140">
        <f t="shared" si="486"/>
        <v>0.75191830060692411</v>
      </c>
      <c r="S152" s="140">
        <f t="shared" si="438"/>
        <v>2.6790083070258763</v>
      </c>
      <c r="T152" s="140">
        <f t="shared" si="438"/>
        <v>3.3862244147585097</v>
      </c>
      <c r="U152" s="140">
        <f t="shared" si="438"/>
        <v>-0.20502860120199529</v>
      </c>
      <c r="V152" s="140">
        <f t="shared" si="438"/>
        <v>2.8197866062254606</v>
      </c>
      <c r="W152" s="140">
        <f t="shared" si="438"/>
        <v>3.1900577658604323</v>
      </c>
      <c r="X152" s="140">
        <f t="shared" si="438"/>
        <v>2.4492870155512714</v>
      </c>
      <c r="Y152" s="140">
        <f t="shared" si="438"/>
        <v>5.5379802768445563</v>
      </c>
      <c r="Z152" s="140">
        <f t="shared" si="438"/>
        <v>6.2768947911889361</v>
      </c>
      <c r="AA152" s="140">
        <f t="shared" si="438"/>
        <v>7.5173020090945952</v>
      </c>
      <c r="AB152" s="140">
        <f t="shared" ref="AB152" si="497">IF(M152&lt;&gt;"",IF(M151&lt;&gt;"",(M152/M151-1)*100,"-"),"-")</f>
        <v>2.3404218064687399</v>
      </c>
      <c r="AC152" s="141">
        <f t="shared" si="439"/>
        <v>3.0627818146170549</v>
      </c>
    </row>
    <row r="153" spans="1:29" x14ac:dyDescent="0.2">
      <c r="A153" s="7">
        <v>2017</v>
      </c>
      <c r="B153" s="139">
        <f t="shared" ref="B153:N153" si="498">IFERROR(B103/B128*100,"")</f>
        <v>87.317511415105059</v>
      </c>
      <c r="C153" s="139">
        <f t="shared" si="498"/>
        <v>84.840222635887827</v>
      </c>
      <c r="D153" s="139">
        <f t="shared" si="498"/>
        <v>84.066022189798915</v>
      </c>
      <c r="E153" s="139">
        <f t="shared" si="498"/>
        <v>85.009575079331853</v>
      </c>
      <c r="F153" s="139">
        <f t="shared" si="498"/>
        <v>84.302756692346122</v>
      </c>
      <c r="G153" s="139">
        <f t="shared" si="498"/>
        <v>84.873282756028217</v>
      </c>
      <c r="H153" s="139">
        <f t="shared" si="498"/>
        <v>85.951495058539024</v>
      </c>
      <c r="I153" s="139">
        <f t="shared" si="498"/>
        <v>84.292285942923613</v>
      </c>
      <c r="J153" s="139">
        <f t="shared" si="498"/>
        <v>85.569990298713748</v>
      </c>
      <c r="K153" s="139">
        <f t="shared" si="498"/>
        <v>85.456121443176045</v>
      </c>
      <c r="L153" s="139">
        <f t="shared" si="498"/>
        <v>82.378325208356827</v>
      </c>
      <c r="M153" s="139">
        <f t="shared" si="498"/>
        <v>82.922343909477519</v>
      </c>
      <c r="N153" s="139">
        <f t="shared" si="498"/>
        <v>84.765022577285237</v>
      </c>
      <c r="O153" s="41"/>
      <c r="P153" s="28">
        <f t="shared" si="441"/>
        <v>2017</v>
      </c>
      <c r="Q153" s="140">
        <f t="shared" ref="Q153" si="499">IF(B153&lt;&gt;"",IF(B152&lt;&gt;"",(B153/B152-1)*100,"-"),"-")</f>
        <v>2.8789576936557815</v>
      </c>
      <c r="R153" s="140">
        <f t="shared" ref="R153" si="500">IF(C153&lt;&gt;"",IF(C152&lt;&gt;"",(C153/C152-1)*100,"-"),"-")</f>
        <v>5.5857978095108951</v>
      </c>
      <c r="S153" s="140">
        <f t="shared" ref="S153" si="501">IF(D153&lt;&gt;"",IF(D152&lt;&gt;"",(D153/D152-1)*100,"-"),"-")</f>
        <v>7.8943753252059379</v>
      </c>
      <c r="T153" s="140">
        <f t="shared" ref="T153" si="502">IF(E153&lt;&gt;"",IF(E152&lt;&gt;"",(E153/E152-1)*100,"-"),"-")</f>
        <v>4.513432089684688</v>
      </c>
      <c r="U153" s="140">
        <f t="shared" ref="U153" si="503">IF(F153&lt;&gt;"",IF(F152&lt;&gt;"",(F153/F152-1)*100,"-"),"-")</f>
        <v>2.5999996778804935</v>
      </c>
      <c r="V153" s="140">
        <f t="shared" ref="V153" si="504">IF(G153&lt;&gt;"",IF(G152&lt;&gt;"",(G153/G152-1)*100,"-"),"-")</f>
        <v>2.1378307248330675</v>
      </c>
      <c r="W153" s="140">
        <f t="shared" ref="W153" si="505">IF(H153&lt;&gt;"",IF(H152&lt;&gt;"",(H153/H152-1)*100,"-"),"-")</f>
        <v>0.45366778817270692</v>
      </c>
      <c r="X153" s="140">
        <f t="shared" ref="X153" si="506">IF(I153&lt;&gt;"",IF(I152&lt;&gt;"",(I153/I152-1)*100,"-"),"-")</f>
        <v>-1.437088817550547</v>
      </c>
      <c r="Y153" s="140">
        <f t="shared" ref="Y153" si="507">IF(J153&lt;&gt;"",IF(J152&lt;&gt;"",(J153/J152-1)*100,"-"),"-")</f>
        <v>-1.422471990028995</v>
      </c>
      <c r="Z153" s="140">
        <f t="shared" ref="Z153" si="508">IF(K153&lt;&gt;"",IF(K152&lt;&gt;"",(K153/K152-1)*100,"-"),"-")</f>
        <v>-1.8524662192462737</v>
      </c>
      <c r="AA153" s="140">
        <f t="shared" ref="AA153" si="509">IF(L153&lt;&gt;"",IF(L152&lt;&gt;"",(L153/L152-1)*100,"-"),"-")</f>
        <v>-2.9966791388382097</v>
      </c>
      <c r="AB153" s="140">
        <f t="shared" ref="AB153" si="510">IF(M153&lt;&gt;"",IF(M152&lt;&gt;"",(M153/M152-1)*100,"-"),"-")</f>
        <v>-1.08317090941904</v>
      </c>
      <c r="AC153" s="141">
        <f t="shared" si="439"/>
        <v>1.2789377146722236</v>
      </c>
    </row>
    <row r="154" spans="1:29" x14ac:dyDescent="0.2">
      <c r="A154" s="7">
        <v>2018</v>
      </c>
      <c r="B154" s="139">
        <f t="shared" ref="B154:N154" si="511">IFERROR(B104/B129*100,"")</f>
        <v>86.073174640737562</v>
      </c>
      <c r="C154" s="139">
        <f t="shared" si="511"/>
        <v>82.85354067303048</v>
      </c>
      <c r="D154" s="139">
        <f t="shared" si="511"/>
        <v>82.157373746950796</v>
      </c>
      <c r="E154" s="139">
        <f t="shared" si="511"/>
        <v>83.065269263383769</v>
      </c>
      <c r="F154" s="139">
        <f t="shared" si="511"/>
        <v>81.418658098941393</v>
      </c>
      <c r="G154" s="139">
        <f t="shared" si="511"/>
        <v>80.097486657309418</v>
      </c>
      <c r="H154" s="139">
        <f t="shared" si="511"/>
        <v>84.19057017599188</v>
      </c>
      <c r="I154" s="139">
        <f t="shared" si="511"/>
        <v>81.586819222770416</v>
      </c>
      <c r="J154" s="139">
        <f t="shared" si="511"/>
        <v>81.501853307449821</v>
      </c>
      <c r="K154" s="139">
        <f t="shared" si="511"/>
        <v>81.434734628606037</v>
      </c>
      <c r="L154" s="139">
        <f t="shared" si="511"/>
        <v>81.831750870853099</v>
      </c>
      <c r="M154" s="139">
        <f t="shared" si="511"/>
        <v>83.183112284126452</v>
      </c>
      <c r="N154" s="139">
        <f t="shared" si="511"/>
        <v>82.494035929604493</v>
      </c>
      <c r="O154" s="41"/>
      <c r="P154" s="28">
        <f t="shared" si="441"/>
        <v>2018</v>
      </c>
      <c r="Q154" s="140">
        <f t="shared" ref="Q154" si="512">IF(B154&lt;&gt;"",IF(B153&lt;&gt;"",(B154/B153-1)*100,"-"),"-")</f>
        <v>-1.4250712763124396</v>
      </c>
      <c r="R154" s="140">
        <f t="shared" ref="R154" si="513">IF(C154&lt;&gt;"",IF(C153&lt;&gt;"",(C154/C153-1)*100,"-"),"-")</f>
        <v>-2.3416746221702756</v>
      </c>
      <c r="S154" s="140">
        <f t="shared" ref="S154" si="514">IF(D154&lt;&gt;"",IF(D153&lt;&gt;"",(D154/D153-1)*100,"-"),"-")</f>
        <v>-2.2704160291287412</v>
      </c>
      <c r="T154" s="140">
        <f t="shared" ref="T154" si="515">IF(E154&lt;&gt;"",IF(E153&lt;&gt;"",(E154/E153-1)*100,"-"),"-")</f>
        <v>-2.2871609629075751</v>
      </c>
      <c r="U154" s="140">
        <f t="shared" ref="U154" si="516">IF(F154&lt;&gt;"",IF(F153&lt;&gt;"",(F154/F153-1)*100,"-"),"-")</f>
        <v>-3.4211201466755603</v>
      </c>
      <c r="V154" s="140">
        <f t="shared" ref="V154" si="517">IF(G154&lt;&gt;"",IF(G153&lt;&gt;"",(G154/G153-1)*100,"-"),"-")</f>
        <v>-5.6269722857863584</v>
      </c>
      <c r="W154" s="140">
        <f t="shared" ref="W154" si="518">IF(H154&lt;&gt;"",IF(H153&lt;&gt;"",(H154/H153-1)*100,"-"),"-")</f>
        <v>-2.0487425859757602</v>
      </c>
      <c r="X154" s="140">
        <f t="shared" ref="X154" si="519">IF(I154&lt;&gt;"",IF(I153&lt;&gt;"",(I154/I153-1)*100,"-"),"-")</f>
        <v>-3.2096255189770662</v>
      </c>
      <c r="Y154" s="140">
        <f t="shared" ref="Y154" si="520">IF(J154&lt;&gt;"",IF(J153&lt;&gt;"",(J154/J153-1)*100,"-"),"-")</f>
        <v>-4.7541632026164677</v>
      </c>
      <c r="Z154" s="140">
        <f t="shared" ref="Z154:Z156" si="521">IF(K154&lt;&gt;"",IF(K153&lt;&gt;"",(K154/K153-1)*100,"-"),"-")</f>
        <v>-4.7057914010806385</v>
      </c>
      <c r="AA154" s="140">
        <f t="shared" ref="AA154:AA156" si="522">IF(L154&lt;&gt;"",IF(L153&lt;&gt;"",(L154/L153-1)*100,"-"),"-")</f>
        <v>-0.66349289830947011</v>
      </c>
      <c r="AB154" s="140">
        <f t="shared" ref="AB154" si="523">IF(M154&lt;&gt;"",IF(M153&lt;&gt;"",(M154/M153-1)*100,"-"),"-")</f>
        <v>0.31447299045670452</v>
      </c>
      <c r="AC154" s="141">
        <f t="shared" si="439"/>
        <v>-2.6791553622370068</v>
      </c>
    </row>
    <row r="155" spans="1:29" x14ac:dyDescent="0.2">
      <c r="A155" s="7">
        <v>2019</v>
      </c>
      <c r="B155" s="139">
        <f t="shared" ref="B155:N155" si="524">IFERROR(B105/B130*100,"")</f>
        <v>84.338400790552328</v>
      </c>
      <c r="C155" s="139">
        <f t="shared" si="524"/>
        <v>79.476538633375142</v>
      </c>
      <c r="D155" s="139">
        <f t="shared" si="524"/>
        <v>81.382926358509692</v>
      </c>
      <c r="E155" s="139">
        <f t="shared" si="524"/>
        <v>84.78240367586956</v>
      </c>
      <c r="F155" s="139">
        <f t="shared" si="524"/>
        <v>85.678500138793126</v>
      </c>
      <c r="G155" s="139">
        <f t="shared" si="524"/>
        <v>85.933201301286232</v>
      </c>
      <c r="H155" s="139">
        <f t="shared" si="524"/>
        <v>87.069322150730997</v>
      </c>
      <c r="I155" s="139">
        <f t="shared" si="524"/>
        <v>84.737742402289413</v>
      </c>
      <c r="J155" s="139">
        <f t="shared" si="524"/>
        <v>85.313427229193422</v>
      </c>
      <c r="K155" s="139">
        <f t="shared" si="524"/>
        <v>84.944548305819438</v>
      </c>
      <c r="L155" s="139">
        <f t="shared" si="524"/>
        <v>83.678100900347204</v>
      </c>
      <c r="M155" s="139">
        <f t="shared" si="524"/>
        <v>83.967586786071891</v>
      </c>
      <c r="N155" s="139">
        <f t="shared" si="524"/>
        <v>84.221326639542085</v>
      </c>
      <c r="P155" s="28">
        <f t="shared" si="441"/>
        <v>2019</v>
      </c>
      <c r="Q155" s="140">
        <f t="shared" ref="Q155:R156" si="525">IF(B155&lt;&gt;"",IF(B154&lt;&gt;"",(B155/B154-1)*100,"-"),"-")</f>
        <v>-2.01546400191005</v>
      </c>
      <c r="R155" s="140">
        <f t="shared" ref="R155" si="526">IF(C155&lt;&gt;"",IF(C154&lt;&gt;"",(C155/C154-1)*100,"-"),"-")</f>
        <v>-4.0758693137595507</v>
      </c>
      <c r="S155" s="140">
        <f t="shared" ref="S155:S156" si="527">IF(D155&lt;&gt;"",IF(D154&lt;&gt;"",(D155/D154-1)*100,"-"),"-")</f>
        <v>-0.94263892955785966</v>
      </c>
      <c r="T155" s="140">
        <f t="shared" ref="T155:T156" si="528">IF(E155&lt;&gt;"",IF(E154&lt;&gt;"",(E155/E154-1)*100,"-"),"-")</f>
        <v>2.067211035024874</v>
      </c>
      <c r="U155" s="140">
        <f t="shared" ref="U155:U156" si="529">IF(F155&lt;&gt;"",IF(F154&lt;&gt;"",(F155/F154-1)*100,"-"),"-")</f>
        <v>5.2320219214066377</v>
      </c>
      <c r="V155" s="140">
        <f t="shared" ref="V155:V156" si="530">IF(G155&lt;&gt;"",IF(G154&lt;&gt;"",(G155/G154-1)*100,"-"),"-")</f>
        <v>7.2857649940308855</v>
      </c>
      <c r="W155" s="140">
        <f t="shared" ref="W155:W156" si="531">IF(H155&lt;&gt;"",IF(H154&lt;&gt;"",(H155/H154-1)*100,"-"),"-")</f>
        <v>3.4193282795464741</v>
      </c>
      <c r="X155" s="140">
        <f>IF(I155&lt;&gt;"",IF(I154&lt;&gt;"",(I155/I154-1)*100,"-"),"-")</f>
        <v>3.8620492985705024</v>
      </c>
      <c r="Y155" s="140">
        <f>IF(J155&lt;&gt;"",IF(J154&lt;&gt;"",(J155/J154-1)*100,"-"),"-")</f>
        <v>4.6766714707273893</v>
      </c>
      <c r="Z155" s="140">
        <f t="shared" si="521"/>
        <v>4.3099712834091974</v>
      </c>
      <c r="AA155" s="140">
        <f t="shared" si="522"/>
        <v>2.2562758462885801</v>
      </c>
      <c r="AB155" s="140">
        <f t="shared" ref="AB155:AB156" si="532">IF(M155&lt;&gt;"",IF(M154&lt;&gt;"",(M155/M154-1)*100,"-"),"-")</f>
        <v>0.94306942888351397</v>
      </c>
      <c r="AC155" s="141">
        <f t="shared" si="439"/>
        <v>2.0938370761876213</v>
      </c>
    </row>
    <row r="156" spans="1:29" x14ac:dyDescent="0.2">
      <c r="A156" s="7">
        <v>2020</v>
      </c>
      <c r="B156" s="139">
        <f t="shared" ref="B156:N156" si="533">IFERROR(B106/B131*100,"")</f>
        <v>85.084818746408942</v>
      </c>
      <c r="C156" s="139">
        <f t="shared" si="533"/>
        <v>80.874914569358722</v>
      </c>
      <c r="D156" s="139" t="str">
        <f t="shared" si="533"/>
        <v/>
      </c>
      <c r="E156" s="139" t="str">
        <f t="shared" si="533"/>
        <v/>
      </c>
      <c r="F156" s="139" t="str">
        <f t="shared" si="533"/>
        <v/>
      </c>
      <c r="G156" s="139" t="str">
        <f t="shared" si="533"/>
        <v/>
      </c>
      <c r="H156" s="139" t="str">
        <f t="shared" si="533"/>
        <v/>
      </c>
      <c r="I156" s="139" t="str">
        <f t="shared" si="533"/>
        <v/>
      </c>
      <c r="J156" s="139" t="str">
        <f t="shared" si="533"/>
        <v/>
      </c>
      <c r="K156" s="139" t="str">
        <f t="shared" si="533"/>
        <v/>
      </c>
      <c r="L156" s="139" t="str">
        <f t="shared" si="533"/>
        <v/>
      </c>
      <c r="M156" s="139" t="str">
        <f t="shared" si="533"/>
        <v/>
      </c>
      <c r="N156" s="139">
        <f t="shared" si="533"/>
        <v>83.072696022143816</v>
      </c>
      <c r="P156" s="28">
        <f t="shared" si="441"/>
        <v>2020</v>
      </c>
      <c r="Q156" s="140">
        <f t="shared" si="525"/>
        <v>0.88502740016411785</v>
      </c>
      <c r="R156" s="140">
        <f t="shared" si="525"/>
        <v>1.7594826851157652</v>
      </c>
      <c r="S156" s="140" t="str">
        <f t="shared" si="527"/>
        <v>-</v>
      </c>
      <c r="T156" s="140" t="str">
        <f t="shared" si="528"/>
        <v>-</v>
      </c>
      <c r="U156" s="140" t="str">
        <f t="shared" si="529"/>
        <v>-</v>
      </c>
      <c r="V156" s="140" t="str">
        <f t="shared" si="530"/>
        <v>-</v>
      </c>
      <c r="W156" s="140" t="str">
        <f t="shared" si="531"/>
        <v>-</v>
      </c>
      <c r="X156" s="140" t="str">
        <f t="shared" ref="X156" si="534">IF(I156&lt;&gt;"",IF(I155&lt;&gt;"",(I156/I155-1)*100,"-"),"-")</f>
        <v>-</v>
      </c>
      <c r="Y156" s="140" t="str">
        <f>IF(J156&lt;&gt;"",IF(J155&lt;&gt;"",(J156/J155-1)*100,"-"),"-")</f>
        <v>-</v>
      </c>
      <c r="Z156" s="140" t="str">
        <f t="shared" si="521"/>
        <v>-</v>
      </c>
      <c r="AA156" s="140" t="str">
        <f t="shared" si="522"/>
        <v>-</v>
      </c>
      <c r="AB156" s="140" t="str">
        <f t="shared" si="532"/>
        <v>-</v>
      </c>
      <c r="AC156" s="141" t="str">
        <f t="shared" si="439"/>
        <v>-</v>
      </c>
    </row>
    <row r="157" spans="1:29" x14ac:dyDescent="0.2">
      <c r="I157" s="37"/>
    </row>
    <row r="158" spans="1:29" x14ac:dyDescent="0.2">
      <c r="P158" s="10"/>
    </row>
    <row r="160" spans="1:29" x14ac:dyDescent="0.2">
      <c r="E160" s="37"/>
    </row>
    <row r="162" spans="2:14" x14ac:dyDescent="0.2"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</row>
    <row r="163" spans="2:14" x14ac:dyDescent="0.2">
      <c r="B163" s="37"/>
      <c r="N163" s="37"/>
    </row>
    <row r="164" spans="2:14" x14ac:dyDescent="0.2">
      <c r="B164" s="37"/>
      <c r="N164" s="37"/>
    </row>
    <row r="165" spans="2:14" x14ac:dyDescent="0.2">
      <c r="B165" s="37"/>
      <c r="N165" s="37"/>
    </row>
    <row r="166" spans="2:14" x14ac:dyDescent="0.2">
      <c r="B166" s="37"/>
      <c r="N166" s="37"/>
    </row>
    <row r="167" spans="2:14" x14ac:dyDescent="0.2">
      <c r="B167" s="37"/>
      <c r="N167" s="37"/>
    </row>
    <row r="168" spans="2:14" x14ac:dyDescent="0.2">
      <c r="B168" s="37"/>
      <c r="N168" s="37"/>
    </row>
    <row r="169" spans="2:14" x14ac:dyDescent="0.2">
      <c r="B169" s="37"/>
      <c r="N169" s="37"/>
    </row>
    <row r="170" spans="2:14" x14ac:dyDescent="0.2">
      <c r="B170" s="37"/>
      <c r="N170" s="37"/>
    </row>
    <row r="171" spans="2:14" x14ac:dyDescent="0.2">
      <c r="B171" s="37"/>
      <c r="N171" s="37"/>
    </row>
    <row r="172" spans="2:14" x14ac:dyDescent="0.2">
      <c r="B172" s="37"/>
      <c r="N172" s="37"/>
    </row>
    <row r="173" spans="2:14" x14ac:dyDescent="0.2">
      <c r="B173" s="37"/>
      <c r="N173" s="37"/>
    </row>
    <row r="174" spans="2:14" x14ac:dyDescent="0.2"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</row>
    <row r="175" spans="2:14" x14ac:dyDescent="0.2">
      <c r="B175" s="37"/>
      <c r="N175" s="37"/>
    </row>
    <row r="176" spans="2:14" x14ac:dyDescent="0.2">
      <c r="B176" s="37"/>
    </row>
    <row r="177" spans="2:2" x14ac:dyDescent="0.2">
      <c r="B177" s="37"/>
    </row>
    <row r="178" spans="2:2" x14ac:dyDescent="0.2">
      <c r="B178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>
    <tabColor theme="8" tint="-0.249977111117893"/>
  </sheetPr>
  <dimension ref="A1:AC157"/>
  <sheetViews>
    <sheetView showGridLines="0" zoomScale="80" zoomScaleNormal="80" workbookViewId="0">
      <selection activeCell="A3" sqref="A3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3"/>
    <col min="25" max="25" width="10.140625" style="143" bestFit="1" customWidth="1"/>
    <col min="26" max="26" width="9.140625" style="143"/>
    <col min="27" max="27" width="10.5703125" style="143" bestFit="1" customWidth="1"/>
    <col min="28" max="28" width="10.140625" style="143" bestFit="1" customWidth="1"/>
    <col min="29" max="29" width="9.140625" style="143"/>
  </cols>
  <sheetData>
    <row r="1" spans="1:29" ht="15.75" x14ac:dyDescent="0.2">
      <c r="A1" s="68" t="str">
        <f>"DEMANDA E OFERTA - "&amp;UPPER(TEXT($P$1,"mmmmmmmmmm"))&amp;"/"&amp;TEXT($P$1,"aaaa")</f>
        <v>DEMANDA E OFERTA - FEVEREIRO/2020</v>
      </c>
      <c r="P1" s="66">
        <f>'ASK e RPK_doméstico'!$P$1</f>
        <v>43862</v>
      </c>
    </row>
    <row r="2" spans="1:29" ht="15.75" x14ac:dyDescent="0.2">
      <c r="A2" s="6" t="s">
        <v>23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19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20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6" t="s">
        <v>4</v>
      </c>
      <c r="R7" s="146" t="s">
        <v>5</v>
      </c>
      <c r="S7" s="146" t="s">
        <v>6</v>
      </c>
      <c r="T7" s="146" t="s">
        <v>7</v>
      </c>
      <c r="U7" s="146" t="s">
        <v>8</v>
      </c>
      <c r="V7" s="146" t="s">
        <v>9</v>
      </c>
      <c r="W7" s="146" t="s">
        <v>10</v>
      </c>
      <c r="X7" s="146" t="s">
        <v>11</v>
      </c>
      <c r="Y7" s="146" t="s">
        <v>12</v>
      </c>
      <c r="Z7" s="146" t="s">
        <v>13</v>
      </c>
      <c r="AA7" s="146" t="s">
        <v>14</v>
      </c>
      <c r="AB7" s="146" t="s">
        <v>15</v>
      </c>
      <c r="AC7" s="146" t="s">
        <v>3</v>
      </c>
    </row>
    <row r="8" spans="1:29" x14ac:dyDescent="0.2">
      <c r="A8" s="7">
        <v>2000</v>
      </c>
      <c r="B8" s="43">
        <v>2576258</v>
      </c>
      <c r="C8" s="43">
        <v>2212001</v>
      </c>
      <c r="D8" s="43">
        <v>2412132</v>
      </c>
      <c r="E8" s="43">
        <v>2392006</v>
      </c>
      <c r="F8" s="43">
        <v>2318702</v>
      </c>
      <c r="G8" s="43">
        <v>2282810</v>
      </c>
      <c r="H8" s="43">
        <v>2722203</v>
      </c>
      <c r="I8" s="43">
        <v>2413504</v>
      </c>
      <c r="J8" s="43">
        <v>2256077</v>
      </c>
      <c r="K8" s="43">
        <v>2425634</v>
      </c>
      <c r="L8" s="43">
        <v>2312545</v>
      </c>
      <c r="M8" s="43">
        <v>2444318</v>
      </c>
      <c r="N8" s="27">
        <f>SUM(B8:M8)</f>
        <v>28768190</v>
      </c>
      <c r="P8" s="28">
        <v>2000</v>
      </c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8"/>
      <c r="AB8" s="147"/>
      <c r="AC8" s="147"/>
    </row>
    <row r="9" spans="1:29" x14ac:dyDescent="0.2">
      <c r="A9" s="7">
        <v>2001</v>
      </c>
      <c r="B9" s="43">
        <v>2588650</v>
      </c>
      <c r="C9" s="43">
        <v>2194474</v>
      </c>
      <c r="D9" s="43">
        <v>2475345</v>
      </c>
      <c r="E9" s="43">
        <v>2425481</v>
      </c>
      <c r="F9" s="43">
        <v>2424695</v>
      </c>
      <c r="G9" s="43">
        <v>2465104</v>
      </c>
      <c r="H9" s="43">
        <v>3050194</v>
      </c>
      <c r="I9" s="43">
        <v>2783733</v>
      </c>
      <c r="J9" s="43">
        <v>2523278</v>
      </c>
      <c r="K9" s="43">
        <v>2666132</v>
      </c>
      <c r="L9" s="43">
        <v>2465291</v>
      </c>
      <c r="M9" s="43">
        <v>2586874</v>
      </c>
      <c r="N9" s="27">
        <f t="shared" ref="N9:N19" si="0">SUM(B9:M9)</f>
        <v>30649251</v>
      </c>
      <c r="P9" s="28">
        <f>P8+1</f>
        <v>2001</v>
      </c>
      <c r="Q9" s="140">
        <f>IF(B9&lt;&gt;"",IF(B8&lt;&gt;"",(B9/B8-1)*100,"-"),"-")</f>
        <v>0.48100772515795587</v>
      </c>
      <c r="R9" s="140">
        <f t="shared" ref="R9:AB24" si="1">IF(C9&lt;&gt;"",IF(C8&lt;&gt;"",(C9/C8-1)*100,"-"),"-")</f>
        <v>-0.79235949712500586</v>
      </c>
      <c r="S9" s="140">
        <f t="shared" si="1"/>
        <v>2.6206277268408185</v>
      </c>
      <c r="T9" s="140">
        <f t="shared" si="1"/>
        <v>1.3994530114054937</v>
      </c>
      <c r="U9" s="140">
        <f t="shared" si="1"/>
        <v>4.5712213126136936</v>
      </c>
      <c r="V9" s="140">
        <f t="shared" si="1"/>
        <v>7.9855090874842771</v>
      </c>
      <c r="W9" s="140">
        <f t="shared" si="1"/>
        <v>12.048734058407851</v>
      </c>
      <c r="X9" s="140">
        <f t="shared" si="1"/>
        <v>15.339895852668972</v>
      </c>
      <c r="Y9" s="140">
        <f t="shared" si="1"/>
        <v>11.843611720699254</v>
      </c>
      <c r="Z9" s="140">
        <f t="shared" si="1"/>
        <v>9.9148511275814819</v>
      </c>
      <c r="AA9" s="140">
        <f t="shared" si="1"/>
        <v>6.6051039006808532</v>
      </c>
      <c r="AB9" s="140">
        <f t="shared" si="1"/>
        <v>5.8321380442315718</v>
      </c>
      <c r="AC9" s="141">
        <f>IF(COUNTIF(Q9:AB9,"-")=0,IF(N9&lt;&gt;"",IF(N8&lt;&gt;"",(N9/N8-1)*100,"-"),"-"),"-")</f>
        <v>6.5386838727080177</v>
      </c>
    </row>
    <row r="10" spans="1:29" x14ac:dyDescent="0.2">
      <c r="A10" s="7">
        <v>2002</v>
      </c>
      <c r="B10" s="43">
        <v>2833412</v>
      </c>
      <c r="C10" s="43">
        <v>2313360</v>
      </c>
      <c r="D10" s="43">
        <v>2525821</v>
      </c>
      <c r="E10" s="43">
        <v>2590714</v>
      </c>
      <c r="F10" s="43">
        <v>2747737</v>
      </c>
      <c r="G10" s="43">
        <v>2692810</v>
      </c>
      <c r="H10" s="43">
        <v>3091105</v>
      </c>
      <c r="I10" s="43">
        <v>2625164</v>
      </c>
      <c r="J10" s="43">
        <v>2444226</v>
      </c>
      <c r="K10" s="43">
        <v>2414028</v>
      </c>
      <c r="L10" s="43">
        <v>2362828</v>
      </c>
      <c r="M10" s="43">
        <v>2376834</v>
      </c>
      <c r="N10" s="27">
        <f t="shared" si="0"/>
        <v>31018039</v>
      </c>
      <c r="P10" s="28">
        <f t="shared" ref="P10:P28" si="2">P9+1</f>
        <v>2002</v>
      </c>
      <c r="Q10" s="140">
        <f t="shared" ref="Q10" si="3">IF(B10&lt;&gt;"",IF(B9&lt;&gt;"",(B10/B9-1)*100,"-"),"-")</f>
        <v>9.4551986556699497</v>
      </c>
      <c r="R10" s="140">
        <f t="shared" si="1"/>
        <v>5.4175169083798602</v>
      </c>
      <c r="S10" s="140">
        <f t="shared" si="1"/>
        <v>2.039150098269138</v>
      </c>
      <c r="T10" s="140">
        <f t="shared" si="1"/>
        <v>6.8123807195356267</v>
      </c>
      <c r="U10" s="140">
        <f t="shared" si="1"/>
        <v>13.322995263321769</v>
      </c>
      <c r="V10" s="140">
        <f t="shared" si="1"/>
        <v>9.2371762002739111</v>
      </c>
      <c r="W10" s="140">
        <f t="shared" si="1"/>
        <v>1.341258949430757</v>
      </c>
      <c r="X10" s="140">
        <f t="shared" si="1"/>
        <v>-5.696271876649095</v>
      </c>
      <c r="Y10" s="140">
        <f t="shared" si="1"/>
        <v>-3.13290885903178</v>
      </c>
      <c r="Z10" s="140">
        <f t="shared" si="1"/>
        <v>-9.4557958870753573</v>
      </c>
      <c r="AA10" s="140">
        <f t="shared" si="1"/>
        <v>-4.1562233423964923</v>
      </c>
      <c r="AB10" s="140">
        <f t="shared" si="1"/>
        <v>-8.1194522810156151</v>
      </c>
      <c r="AC10" s="141">
        <f t="shared" ref="AC10" si="4">IF(COUNTIF(Q10:AB10,"-")=0,IF(N10&lt;&gt;"",IF(N9&lt;&gt;"",(N10/N9-1)*100,"-"),"-"),"-")</f>
        <v>1.2032528951523069</v>
      </c>
    </row>
    <row r="11" spans="1:29" x14ac:dyDescent="0.2">
      <c r="A11" s="7">
        <v>2003</v>
      </c>
      <c r="B11" s="43">
        <v>2421997</v>
      </c>
      <c r="C11" s="43">
        <v>2168275</v>
      </c>
      <c r="D11" s="43">
        <v>2390165</v>
      </c>
      <c r="E11" s="43">
        <v>2495430</v>
      </c>
      <c r="F11" s="43">
        <v>2286011</v>
      </c>
      <c r="G11" s="43">
        <v>2225440</v>
      </c>
      <c r="H11" s="43">
        <v>2670828</v>
      </c>
      <c r="I11" s="43">
        <v>2478998</v>
      </c>
      <c r="J11" s="43">
        <v>2393017</v>
      </c>
      <c r="K11" s="43">
        <v>2562658</v>
      </c>
      <c r="L11" s="43">
        <v>2465514</v>
      </c>
      <c r="M11" s="43">
        <v>2554155</v>
      </c>
      <c r="N11" s="27">
        <f t="shared" ref="N11" si="5">SUM(B11:M11)</f>
        <v>29112488</v>
      </c>
      <c r="P11" s="28">
        <f t="shared" si="2"/>
        <v>2003</v>
      </c>
      <c r="Q11" s="140">
        <f t="shared" ref="Q11" si="6">IF(B11&lt;&gt;"",IF(B10&lt;&gt;"",(B11/B10-1)*100,"-"),"-")</f>
        <v>-14.520126264729594</v>
      </c>
      <c r="R11" s="140">
        <f t="shared" ref="R11" si="7">IF(C11&lt;&gt;"",IF(C10&lt;&gt;"",(C11/C10-1)*100,"-"),"-")</f>
        <v>-6.2716135837050828</v>
      </c>
      <c r="S11" s="140">
        <f t="shared" ref="S11" si="8">IF(D11&lt;&gt;"",IF(D10&lt;&gt;"",(D11/D10-1)*100,"-"),"-")</f>
        <v>-5.3707685540661849</v>
      </c>
      <c r="T11" s="140">
        <f t="shared" ref="T11" si="9">IF(E11&lt;&gt;"",IF(E10&lt;&gt;"",(E11/E10-1)*100,"-"),"-")</f>
        <v>-3.6779050099702282</v>
      </c>
      <c r="U11" s="140">
        <f t="shared" ref="U11" si="10">IF(F11&lt;&gt;"",IF(F10&lt;&gt;"",(F11/F10-1)*100,"-"),"-")</f>
        <v>-16.80386441642705</v>
      </c>
      <c r="V11" s="140">
        <f t="shared" ref="V11" si="11">IF(G11&lt;&gt;"",IF(G10&lt;&gt;"",(G11/G10-1)*100,"-"),"-")</f>
        <v>-17.356218968289628</v>
      </c>
      <c r="W11" s="140">
        <f t="shared" ref="W11" si="12">IF(H11&lt;&gt;"",IF(H10&lt;&gt;"",(H11/H10-1)*100,"-"),"-")</f>
        <v>-13.596335291101402</v>
      </c>
      <c r="X11" s="140">
        <f t="shared" ref="X11" si="13">IF(I11&lt;&gt;"",IF(I10&lt;&gt;"",(I11/I10-1)*100,"-"),"-")</f>
        <v>-5.5678807114526885</v>
      </c>
      <c r="Y11" s="140">
        <f t="shared" ref="Y11" si="14">IF(J11&lt;&gt;"",IF(J10&lt;&gt;"",(J11/J10-1)*100,"-"),"-")</f>
        <v>-2.0951008621952316</v>
      </c>
      <c r="Z11" s="140">
        <f t="shared" ref="Z11" si="15">IF(K11&lt;&gt;"",IF(K10&lt;&gt;"",(K11/K10-1)*100,"-"),"-")</f>
        <v>6.1569294142404418</v>
      </c>
      <c r="AA11" s="140">
        <f t="shared" ref="AA11" si="16">IF(L11&lt;&gt;"",IF(L10&lt;&gt;"",(L11/L10-1)*100,"-"),"-")</f>
        <v>4.3458939880516079</v>
      </c>
      <c r="AB11" s="140">
        <f t="shared" ref="AB11" si="17">IF(M11&lt;&gt;"",IF(M10&lt;&gt;"",(M11/M10-1)*100,"-"),"-")</f>
        <v>7.4603863795283942</v>
      </c>
      <c r="AC11" s="141">
        <f t="shared" ref="AC11" si="18">IF(COUNTIF(Q11:AB11,"-")=0,IF(N11&lt;&gt;"",IF(N10&lt;&gt;"",(N11/N10-1)*100,"-"),"-"),"-")</f>
        <v>-6.1433638664262435</v>
      </c>
    </row>
    <row r="12" spans="1:29" x14ac:dyDescent="0.2">
      <c r="A12" s="7">
        <v>2004</v>
      </c>
      <c r="B12" s="43">
        <v>2650313</v>
      </c>
      <c r="C12" s="43">
        <v>2334206</v>
      </c>
      <c r="D12" s="43">
        <v>2483347</v>
      </c>
      <c r="E12" s="43">
        <v>2535769</v>
      </c>
      <c r="F12" s="43">
        <v>2634183</v>
      </c>
      <c r="G12" s="43">
        <v>2572651</v>
      </c>
      <c r="H12" s="43">
        <v>3035306</v>
      </c>
      <c r="I12" s="43">
        <v>2758656</v>
      </c>
      <c r="J12" s="43">
        <v>2646199</v>
      </c>
      <c r="K12" s="43">
        <v>2815225</v>
      </c>
      <c r="L12" s="43">
        <v>2737117</v>
      </c>
      <c r="M12" s="43">
        <v>2847706</v>
      </c>
      <c r="N12" s="27">
        <f t="shared" ref="N12" si="19">SUM(B12:M12)</f>
        <v>32050678</v>
      </c>
      <c r="P12" s="28">
        <f t="shared" si="2"/>
        <v>2004</v>
      </c>
      <c r="Q12" s="140">
        <f t="shared" ref="Q12" si="20">IF(B12&lt;&gt;"",IF(B11&lt;&gt;"",(B12/B11-1)*100,"-"),"-")</f>
        <v>9.4267664245661678</v>
      </c>
      <c r="R12" s="140">
        <f t="shared" ref="R12" si="21">IF(C12&lt;&gt;"",IF(C11&lt;&gt;"",(C12/C11-1)*100,"-"),"-")</f>
        <v>7.6526732079648552</v>
      </c>
      <c r="S12" s="140">
        <f t="shared" ref="S12" si="22">IF(D12&lt;&gt;"",IF(D11&lt;&gt;"",(D12/D11-1)*100,"-"),"-")</f>
        <v>3.8985593044831734</v>
      </c>
      <c r="T12" s="140">
        <f t="shared" ref="T12" si="23">IF(E12&lt;&gt;"",IF(E11&lt;&gt;"",(E12/E11-1)*100,"-"),"-")</f>
        <v>1.6165149894006303</v>
      </c>
      <c r="U12" s="140">
        <f t="shared" ref="U12" si="24">IF(F12&lt;&gt;"",IF(F11&lt;&gt;"",(F12/F11-1)*100,"-"),"-")</f>
        <v>15.230547884502732</v>
      </c>
      <c r="V12" s="140">
        <f t="shared" ref="V12" si="25">IF(G12&lt;&gt;"",IF(G11&lt;&gt;"",(G12/G11-1)*100,"-"),"-")</f>
        <v>15.601903443813359</v>
      </c>
      <c r="W12" s="140">
        <f t="shared" ref="W12" si="26">IF(H12&lt;&gt;"",IF(H11&lt;&gt;"",(H12/H11-1)*100,"-"),"-")</f>
        <v>13.646629434767043</v>
      </c>
      <c r="X12" s="140">
        <f t="shared" ref="X12" si="27">IF(I12&lt;&gt;"",IF(I11&lt;&gt;"",(I12/I11-1)*100,"-"),"-")</f>
        <v>11.281090182404352</v>
      </c>
      <c r="Y12" s="140">
        <f t="shared" ref="Y12" si="28">IF(J12&lt;&gt;"",IF(J11&lt;&gt;"",(J12/J11-1)*100,"-"),"-")</f>
        <v>10.580033489106011</v>
      </c>
      <c r="Z12" s="140">
        <f t="shared" ref="Z12" si="29">IF(K12&lt;&gt;"",IF(K11&lt;&gt;"",(K12/K11-1)*100,"-"),"-")</f>
        <v>9.8556654848208414</v>
      </c>
      <c r="AA12" s="140">
        <f t="shared" ref="AA12" si="30">IF(L12&lt;&gt;"",IF(L11&lt;&gt;"",(L12/L11-1)*100,"-"),"-")</f>
        <v>11.016080216944623</v>
      </c>
      <c r="AB12" s="140">
        <f t="shared" ref="AB12" si="31">IF(M12&lt;&gt;"",IF(M11&lt;&gt;"",(M12/M11-1)*100,"-"),"-")</f>
        <v>11.493076966746351</v>
      </c>
      <c r="AC12" s="141">
        <f t="shared" ref="AC12" si="32">IF(COUNTIF(Q12:AB12,"-")=0,IF(N12&lt;&gt;"",IF(N11&lt;&gt;"",(N12/N11-1)*100,"-"),"-"),"-")</f>
        <v>10.09254172985834</v>
      </c>
    </row>
    <row r="13" spans="1:29" x14ac:dyDescent="0.2">
      <c r="A13" s="7">
        <v>2005</v>
      </c>
      <c r="B13" s="43">
        <v>3114993</v>
      </c>
      <c r="C13" s="43">
        <v>2621973</v>
      </c>
      <c r="D13" s="43">
        <v>3048118</v>
      </c>
      <c r="E13" s="43">
        <v>2991827</v>
      </c>
      <c r="F13" s="43">
        <v>3126879</v>
      </c>
      <c r="G13" s="43">
        <v>3015215</v>
      </c>
      <c r="H13" s="43">
        <v>3769552</v>
      </c>
      <c r="I13" s="43">
        <v>3304918</v>
      </c>
      <c r="J13" s="43">
        <v>3377187</v>
      </c>
      <c r="K13" s="43">
        <v>3586872</v>
      </c>
      <c r="L13" s="43">
        <v>3224759</v>
      </c>
      <c r="M13" s="43">
        <v>3506087</v>
      </c>
      <c r="N13" s="27">
        <f t="shared" ref="N13" si="33">SUM(B13:M13)</f>
        <v>38688380</v>
      </c>
      <c r="P13" s="28">
        <f t="shared" si="2"/>
        <v>2005</v>
      </c>
      <c r="Q13" s="140">
        <f t="shared" ref="Q13" si="34">IF(B13&lt;&gt;"",IF(B12&lt;&gt;"",(B13/B12-1)*100,"-"),"-")</f>
        <v>17.533023457984022</v>
      </c>
      <c r="R13" s="140">
        <f t="shared" ref="R13" si="35">IF(C13&lt;&gt;"",IF(C12&lt;&gt;"",(C13/C12-1)*100,"-"),"-")</f>
        <v>12.328260659084922</v>
      </c>
      <c r="S13" s="140">
        <f t="shared" ref="S13" si="36">IF(D13&lt;&gt;"",IF(D12&lt;&gt;"",(D13/D12-1)*100,"-"),"-")</f>
        <v>22.742331216700684</v>
      </c>
      <c r="T13" s="140">
        <f t="shared" ref="T13" si="37">IF(E13&lt;&gt;"",IF(E12&lt;&gt;"",(E13/E12-1)*100,"-"),"-")</f>
        <v>17.984997844835227</v>
      </c>
      <c r="U13" s="140">
        <f t="shared" ref="U13" si="38">IF(F13&lt;&gt;"",IF(F12&lt;&gt;"",(F13/F12-1)*100,"-"),"-")</f>
        <v>18.703939703505789</v>
      </c>
      <c r="V13" s="140">
        <f t="shared" ref="V13" si="39">IF(G13&lt;&gt;"",IF(G12&lt;&gt;"",(G13/G12-1)*100,"-"),"-")</f>
        <v>17.20264427627378</v>
      </c>
      <c r="W13" s="140">
        <f t="shared" ref="W13" si="40">IF(H13&lt;&gt;"",IF(H12&lt;&gt;"",(H13/H12-1)*100,"-"),"-")</f>
        <v>24.190180495805038</v>
      </c>
      <c r="X13" s="140">
        <f t="shared" ref="X13" si="41">IF(I13&lt;&gt;"",IF(I12&lt;&gt;"",(I13/I12-1)*100,"-"),"-")</f>
        <v>19.801744037676315</v>
      </c>
      <c r="Y13" s="140">
        <f t="shared" ref="Y13" si="42">IF(J13&lt;&gt;"",IF(J12&lt;&gt;"",(J13/J12-1)*100,"-"),"-")</f>
        <v>27.624075135694625</v>
      </c>
      <c r="Z13" s="140">
        <f t="shared" ref="Z13" si="43">IF(K13&lt;&gt;"",IF(K12&lt;&gt;"",(K13/K12-1)*100,"-"),"-")</f>
        <v>27.409780745766319</v>
      </c>
      <c r="AA13" s="140">
        <f t="shared" ref="AA13" si="44">IF(L13&lt;&gt;"",IF(L12&lt;&gt;"",(L13/L12-1)*100,"-"),"-")</f>
        <v>17.815898991530133</v>
      </c>
      <c r="AB13" s="140">
        <f t="shared" ref="AB13" si="45">IF(M13&lt;&gt;"",IF(M12&lt;&gt;"",(M13/M12-1)*100,"-"),"-")</f>
        <v>23.119697047377773</v>
      </c>
      <c r="AC13" s="141">
        <f t="shared" ref="AC13" si="46">IF(COUNTIF(Q13:AB13,"-")=0,IF(N13&lt;&gt;"",IF(N12&lt;&gt;"",(N13/N12-1)*100,"-"),"-"),"-")</f>
        <v>20.710020549331286</v>
      </c>
    </row>
    <row r="14" spans="1:29" x14ac:dyDescent="0.2">
      <c r="A14" s="7">
        <v>2006</v>
      </c>
      <c r="B14" s="43">
        <v>3755469</v>
      </c>
      <c r="C14" s="43">
        <v>3103423</v>
      </c>
      <c r="D14" s="43">
        <v>3516972</v>
      </c>
      <c r="E14" s="43">
        <v>3464096</v>
      </c>
      <c r="F14" s="43">
        <v>3644152</v>
      </c>
      <c r="G14" s="43">
        <v>3588532</v>
      </c>
      <c r="H14" s="43">
        <v>3831262</v>
      </c>
      <c r="I14" s="43">
        <v>3619737</v>
      </c>
      <c r="J14" s="43">
        <v>3599596</v>
      </c>
      <c r="K14" s="43">
        <v>3755970</v>
      </c>
      <c r="L14" s="43">
        <v>3446775</v>
      </c>
      <c r="M14" s="43">
        <v>3761427</v>
      </c>
      <c r="N14" s="27">
        <f t="shared" si="0"/>
        <v>43087411</v>
      </c>
      <c r="P14" s="28">
        <f t="shared" si="2"/>
        <v>2006</v>
      </c>
      <c r="Q14" s="140">
        <f t="shared" ref="Q14:R24" si="47">IF(B14&lt;&gt;"",IF(B13&lt;&gt;"",(B14/B13-1)*100,"-"),"-")</f>
        <v>20.561073491978952</v>
      </c>
      <c r="R14" s="140">
        <f t="shared" si="1"/>
        <v>18.362126536009328</v>
      </c>
      <c r="S14" s="140">
        <f t="shared" si="1"/>
        <v>15.381753593528869</v>
      </c>
      <c r="T14" s="140">
        <f t="shared" si="1"/>
        <v>15.785304431038295</v>
      </c>
      <c r="U14" s="140">
        <f t="shared" si="1"/>
        <v>16.542789151738834</v>
      </c>
      <c r="V14" s="140">
        <f t="shared" si="1"/>
        <v>19.014133320509472</v>
      </c>
      <c r="W14" s="140">
        <f t="shared" si="1"/>
        <v>1.6370645636404557</v>
      </c>
      <c r="X14" s="140">
        <f t="shared" si="1"/>
        <v>9.5257734079937872</v>
      </c>
      <c r="Y14" s="140">
        <f t="shared" si="1"/>
        <v>6.5856288088281811</v>
      </c>
      <c r="Z14" s="140">
        <f t="shared" si="1"/>
        <v>4.7143583601533701</v>
      </c>
      <c r="AA14" s="140">
        <f t="shared" si="1"/>
        <v>6.8847315411787458</v>
      </c>
      <c r="AB14" s="140">
        <f t="shared" si="1"/>
        <v>7.2827628065133654</v>
      </c>
      <c r="AC14" s="141">
        <f t="shared" ref="AC14:AC28" si="48">IF(COUNTIF(Q14:AB14,"-")=0,IF(N14&lt;&gt;"",IF(N13&lt;&gt;"",(N14/N13-1)*100,"-"),"-"),"-")</f>
        <v>11.370419231821028</v>
      </c>
    </row>
    <row r="15" spans="1:29" x14ac:dyDescent="0.2">
      <c r="A15" s="7">
        <v>2007</v>
      </c>
      <c r="B15" s="43">
        <v>4130870</v>
      </c>
      <c r="C15" s="43">
        <v>3466530</v>
      </c>
      <c r="D15" s="43">
        <v>3845833</v>
      </c>
      <c r="E15" s="43">
        <v>4118943</v>
      </c>
      <c r="F15" s="43">
        <v>4111973</v>
      </c>
      <c r="G15" s="43">
        <v>3933598</v>
      </c>
      <c r="H15" s="43">
        <v>3965529</v>
      </c>
      <c r="I15" s="43">
        <v>3393645</v>
      </c>
      <c r="J15" s="43">
        <v>3658948</v>
      </c>
      <c r="K15" s="43">
        <v>4191488</v>
      </c>
      <c r="L15" s="43">
        <v>4057029</v>
      </c>
      <c r="M15" s="43">
        <v>4297523</v>
      </c>
      <c r="N15" s="27">
        <f t="shared" si="0"/>
        <v>47171909</v>
      </c>
      <c r="P15" s="28">
        <f t="shared" si="2"/>
        <v>2007</v>
      </c>
      <c r="Q15" s="140">
        <f t="shared" si="47"/>
        <v>9.996114999218463</v>
      </c>
      <c r="R15" s="140">
        <f t="shared" si="1"/>
        <v>11.700209736152622</v>
      </c>
      <c r="S15" s="140">
        <f t="shared" si="1"/>
        <v>9.350685760364307</v>
      </c>
      <c r="T15" s="140">
        <f t="shared" si="1"/>
        <v>18.903835228584896</v>
      </c>
      <c r="U15" s="140">
        <f t="shared" si="1"/>
        <v>12.837581966943201</v>
      </c>
      <c r="V15" s="140">
        <f t="shared" si="1"/>
        <v>9.6157983264465905</v>
      </c>
      <c r="W15" s="140">
        <f t="shared" si="1"/>
        <v>3.5045110462296858</v>
      </c>
      <c r="X15" s="140">
        <f t="shared" si="1"/>
        <v>-6.2460891495708104</v>
      </c>
      <c r="Y15" s="140">
        <f t="shared" si="1"/>
        <v>1.6488517044690676</v>
      </c>
      <c r="Z15" s="140">
        <f t="shared" si="1"/>
        <v>11.595353530512753</v>
      </c>
      <c r="AA15" s="140">
        <f t="shared" si="1"/>
        <v>17.705072132645739</v>
      </c>
      <c r="AB15" s="140">
        <f t="shared" si="1"/>
        <v>14.252463227386848</v>
      </c>
      <c r="AC15" s="141">
        <f t="shared" si="48"/>
        <v>9.4795623714778223</v>
      </c>
    </row>
    <row r="16" spans="1:29" x14ac:dyDescent="0.2">
      <c r="A16" s="7">
        <v>2008</v>
      </c>
      <c r="B16" s="43">
        <v>4368729</v>
      </c>
      <c r="C16" s="43">
        <v>3837177</v>
      </c>
      <c r="D16" s="43">
        <v>4122309</v>
      </c>
      <c r="E16" s="43">
        <v>4319359</v>
      </c>
      <c r="F16" s="43">
        <v>4629504</v>
      </c>
      <c r="G16" s="43">
        <v>4269895</v>
      </c>
      <c r="H16" s="43">
        <v>4366398</v>
      </c>
      <c r="I16" s="43">
        <v>4004818</v>
      </c>
      <c r="J16" s="43">
        <v>3882495</v>
      </c>
      <c r="K16" s="43">
        <v>3982178</v>
      </c>
      <c r="L16" s="43">
        <v>3936987</v>
      </c>
      <c r="M16" s="43">
        <v>4365825</v>
      </c>
      <c r="N16" s="27">
        <f t="shared" si="0"/>
        <v>50085674</v>
      </c>
      <c r="P16" s="28">
        <f t="shared" si="2"/>
        <v>2008</v>
      </c>
      <c r="Q16" s="140">
        <f t="shared" si="47"/>
        <v>5.7580848586375355</v>
      </c>
      <c r="R16" s="140">
        <f t="shared" si="1"/>
        <v>10.692161902536546</v>
      </c>
      <c r="S16" s="140">
        <f t="shared" si="1"/>
        <v>7.1889757043532621</v>
      </c>
      <c r="T16" s="140">
        <f t="shared" si="1"/>
        <v>4.8657143349640997</v>
      </c>
      <c r="U16" s="140">
        <f t="shared" si="1"/>
        <v>12.585953263798189</v>
      </c>
      <c r="V16" s="140">
        <f t="shared" si="1"/>
        <v>8.5493484590952065</v>
      </c>
      <c r="W16" s="140">
        <f t="shared" si="1"/>
        <v>10.108840459873081</v>
      </c>
      <c r="X16" s="140">
        <f t="shared" si="1"/>
        <v>18.009338042134626</v>
      </c>
      <c r="Y16" s="140">
        <f t="shared" si="1"/>
        <v>6.1095976220487458</v>
      </c>
      <c r="Z16" s="140">
        <f t="shared" si="1"/>
        <v>-4.9936919776461197</v>
      </c>
      <c r="AA16" s="140">
        <f t="shared" si="1"/>
        <v>-2.958864725886845</v>
      </c>
      <c r="AB16" s="140">
        <f t="shared" si="1"/>
        <v>1.5893341350354584</v>
      </c>
      <c r="AC16" s="141">
        <f t="shared" si="48"/>
        <v>6.1769071079993854</v>
      </c>
    </row>
    <row r="17" spans="1:29" x14ac:dyDescent="0.2">
      <c r="A17" s="7">
        <v>2009</v>
      </c>
      <c r="B17" s="43">
        <v>4656153</v>
      </c>
      <c r="C17" s="43">
        <v>3703700</v>
      </c>
      <c r="D17" s="43">
        <v>4181069</v>
      </c>
      <c r="E17" s="43">
        <v>4291434</v>
      </c>
      <c r="F17" s="43">
        <v>4334649</v>
      </c>
      <c r="G17" s="43">
        <v>4462275</v>
      </c>
      <c r="H17" s="43">
        <v>5307323</v>
      </c>
      <c r="I17" s="43">
        <v>4643539</v>
      </c>
      <c r="J17" s="43">
        <v>4912741</v>
      </c>
      <c r="K17" s="43">
        <v>5539421</v>
      </c>
      <c r="L17" s="43">
        <v>5198363</v>
      </c>
      <c r="M17" s="43">
        <v>5700081</v>
      </c>
      <c r="N17" s="27">
        <f t="shared" si="0"/>
        <v>56930748</v>
      </c>
      <c r="P17" s="28">
        <f t="shared" si="2"/>
        <v>2009</v>
      </c>
      <c r="Q17" s="140">
        <f t="shared" si="47"/>
        <v>6.5791217537183089</v>
      </c>
      <c r="R17" s="140">
        <f t="shared" si="1"/>
        <v>-3.4785207979720512</v>
      </c>
      <c r="S17" s="140">
        <f t="shared" si="1"/>
        <v>1.4254147372261494</v>
      </c>
      <c r="T17" s="140">
        <f t="shared" si="1"/>
        <v>-0.64650796564953428</v>
      </c>
      <c r="U17" s="140">
        <f t="shared" si="1"/>
        <v>-6.3690408302919721</v>
      </c>
      <c r="V17" s="140">
        <f t="shared" si="1"/>
        <v>4.5054972077767763</v>
      </c>
      <c r="W17" s="140">
        <f t="shared" si="1"/>
        <v>21.549226616538398</v>
      </c>
      <c r="X17" s="140">
        <f t="shared" si="1"/>
        <v>15.948814652750753</v>
      </c>
      <c r="Y17" s="140">
        <f t="shared" si="1"/>
        <v>26.535668429708224</v>
      </c>
      <c r="Z17" s="140">
        <f t="shared" si="1"/>
        <v>39.105308702925882</v>
      </c>
      <c r="AA17" s="140">
        <f t="shared" si="1"/>
        <v>32.03912027141569</v>
      </c>
      <c r="AB17" s="140">
        <f t="shared" si="1"/>
        <v>30.561371562075902</v>
      </c>
      <c r="AC17" s="141">
        <f t="shared" si="48"/>
        <v>13.666730330912591</v>
      </c>
    </row>
    <row r="18" spans="1:29" x14ac:dyDescent="0.2">
      <c r="A18" s="7">
        <v>2010</v>
      </c>
      <c r="B18" s="43">
        <v>5990027</v>
      </c>
      <c r="C18" s="43">
        <v>5100314</v>
      </c>
      <c r="D18" s="43">
        <v>5577746</v>
      </c>
      <c r="E18" s="43">
        <v>5370199</v>
      </c>
      <c r="F18" s="43">
        <v>5296474</v>
      </c>
      <c r="G18" s="43">
        <v>5408009</v>
      </c>
      <c r="H18" s="43">
        <v>6193691</v>
      </c>
      <c r="I18" s="43">
        <v>6067914</v>
      </c>
      <c r="J18" s="43">
        <v>6118215</v>
      </c>
      <c r="K18" s="43">
        <v>6285255</v>
      </c>
      <c r="L18" s="43">
        <v>6024763</v>
      </c>
      <c r="M18" s="43">
        <v>6535543</v>
      </c>
      <c r="N18" s="27">
        <f t="shared" si="0"/>
        <v>69968150</v>
      </c>
      <c r="P18" s="28">
        <f t="shared" si="2"/>
        <v>2010</v>
      </c>
      <c r="Q18" s="140">
        <f t="shared" si="47"/>
        <v>28.647555181283767</v>
      </c>
      <c r="R18" s="140">
        <f t="shared" si="1"/>
        <v>37.708615708615703</v>
      </c>
      <c r="S18" s="140">
        <f t="shared" si="1"/>
        <v>33.404782365466822</v>
      </c>
      <c r="T18" s="140">
        <f t="shared" si="1"/>
        <v>25.137634646134611</v>
      </c>
      <c r="U18" s="140">
        <f t="shared" si="1"/>
        <v>22.189224548515931</v>
      </c>
      <c r="V18" s="140">
        <f t="shared" si="1"/>
        <v>21.193987371912314</v>
      </c>
      <c r="W18" s="140">
        <f t="shared" si="1"/>
        <v>16.700848996754104</v>
      </c>
      <c r="X18" s="140">
        <f t="shared" si="1"/>
        <v>30.674341272895521</v>
      </c>
      <c r="Y18" s="140">
        <f t="shared" si="1"/>
        <v>24.537707157776079</v>
      </c>
      <c r="Z18" s="140">
        <f t="shared" si="1"/>
        <v>13.464114751343148</v>
      </c>
      <c r="AA18" s="140">
        <f t="shared" si="1"/>
        <v>15.89731228850313</v>
      </c>
      <c r="AB18" s="140">
        <f t="shared" si="1"/>
        <v>14.657019786210057</v>
      </c>
      <c r="AC18" s="141">
        <f t="shared" si="48"/>
        <v>22.900457938827714</v>
      </c>
    </row>
    <row r="19" spans="1:29" x14ac:dyDescent="0.2">
      <c r="A19" s="7">
        <v>2011</v>
      </c>
      <c r="B19" s="43">
        <v>7050058</v>
      </c>
      <c r="C19" s="43">
        <v>5750728</v>
      </c>
      <c r="D19" s="43">
        <v>6701355</v>
      </c>
      <c r="E19" s="43">
        <v>6802929</v>
      </c>
      <c r="F19" s="43">
        <v>6579426</v>
      </c>
      <c r="G19" s="43">
        <v>6320664</v>
      </c>
      <c r="H19" s="43">
        <v>7643684</v>
      </c>
      <c r="I19" s="43">
        <v>7013532</v>
      </c>
      <c r="J19" s="43">
        <v>6881018</v>
      </c>
      <c r="K19" s="43">
        <v>6974033</v>
      </c>
      <c r="L19" s="43">
        <v>6824793</v>
      </c>
      <c r="M19" s="43">
        <v>7361378</v>
      </c>
      <c r="N19" s="27">
        <f t="shared" si="0"/>
        <v>81903598</v>
      </c>
      <c r="P19" s="28">
        <f t="shared" si="2"/>
        <v>2011</v>
      </c>
      <c r="Q19" s="140">
        <f t="shared" si="47"/>
        <v>17.696598028690012</v>
      </c>
      <c r="R19" s="140">
        <f t="shared" si="1"/>
        <v>12.75243053662971</v>
      </c>
      <c r="S19" s="140">
        <f t="shared" si="1"/>
        <v>20.144499229617118</v>
      </c>
      <c r="T19" s="140">
        <f t="shared" si="1"/>
        <v>26.679272034425551</v>
      </c>
      <c r="U19" s="140">
        <f t="shared" si="1"/>
        <v>24.222756498002251</v>
      </c>
      <c r="V19" s="140">
        <f t="shared" si="1"/>
        <v>16.875988926793582</v>
      </c>
      <c r="W19" s="140">
        <f t="shared" si="1"/>
        <v>23.410806254299743</v>
      </c>
      <c r="X19" s="140">
        <f t="shared" si="1"/>
        <v>15.583905770582774</v>
      </c>
      <c r="Y19" s="140">
        <f t="shared" si="1"/>
        <v>12.467737730694338</v>
      </c>
      <c r="Z19" s="140">
        <f t="shared" si="1"/>
        <v>10.958632545537128</v>
      </c>
      <c r="AA19" s="140">
        <f t="shared" si="1"/>
        <v>13.279028569256578</v>
      </c>
      <c r="AB19" s="140">
        <f t="shared" si="1"/>
        <v>12.636057937343548</v>
      </c>
      <c r="AC19" s="141">
        <f t="shared" si="48"/>
        <v>17.058401572715589</v>
      </c>
    </row>
    <row r="20" spans="1:29" x14ac:dyDescent="0.2">
      <c r="A20" s="7">
        <v>2012</v>
      </c>
      <c r="B20" s="43">
        <v>7788695</v>
      </c>
      <c r="C20" s="43">
        <v>6543530</v>
      </c>
      <c r="D20" s="43">
        <v>6970005</v>
      </c>
      <c r="E20" s="43">
        <v>7278349</v>
      </c>
      <c r="F20" s="43">
        <v>7043831</v>
      </c>
      <c r="G20" s="43">
        <v>7014030</v>
      </c>
      <c r="H20" s="43">
        <v>8367008</v>
      </c>
      <c r="I20" s="43">
        <v>7585757</v>
      </c>
      <c r="J20" s="43">
        <v>7467377</v>
      </c>
      <c r="K20" s="43">
        <v>7542841</v>
      </c>
      <c r="L20" s="43">
        <v>7290849</v>
      </c>
      <c r="M20" s="43">
        <v>7580316</v>
      </c>
      <c r="N20" s="27">
        <f t="shared" ref="N20:N25" si="49">SUM(B20:M20)</f>
        <v>88472588</v>
      </c>
      <c r="P20" s="28">
        <f t="shared" si="2"/>
        <v>2012</v>
      </c>
      <c r="Q20" s="140">
        <f t="shared" si="47"/>
        <v>10.477034373334227</v>
      </c>
      <c r="R20" s="140">
        <f t="shared" si="1"/>
        <v>13.786115427472833</v>
      </c>
      <c r="S20" s="140">
        <f t="shared" si="1"/>
        <v>4.0088907392609396</v>
      </c>
      <c r="T20" s="140">
        <f t="shared" si="1"/>
        <v>6.9884604116844384</v>
      </c>
      <c r="U20" s="140">
        <f t="shared" si="1"/>
        <v>7.0584424841923843</v>
      </c>
      <c r="V20" s="140">
        <f t="shared" si="1"/>
        <v>10.969828486374222</v>
      </c>
      <c r="W20" s="140">
        <f t="shared" si="1"/>
        <v>9.4630285605736617</v>
      </c>
      <c r="X20" s="140">
        <f t="shared" si="1"/>
        <v>8.1588705947303062</v>
      </c>
      <c r="Y20" s="140">
        <f t="shared" si="1"/>
        <v>8.5213990139249685</v>
      </c>
      <c r="Z20" s="140">
        <f t="shared" si="1"/>
        <v>8.1560841481535853</v>
      </c>
      <c r="AA20" s="140">
        <f t="shared" si="1"/>
        <v>6.8288664579277292</v>
      </c>
      <c r="AB20" s="140">
        <f t="shared" si="1"/>
        <v>2.9741442431023168</v>
      </c>
      <c r="AC20" s="141">
        <f t="shared" si="48"/>
        <v>8.0203924618793998</v>
      </c>
    </row>
    <row r="21" spans="1:29" x14ac:dyDescent="0.2">
      <c r="A21" s="7">
        <v>2013</v>
      </c>
      <c r="B21" s="43">
        <v>7916312</v>
      </c>
      <c r="C21" s="43">
        <v>6368097</v>
      </c>
      <c r="D21" s="43">
        <v>7083907</v>
      </c>
      <c r="E21" s="43">
        <v>7078730</v>
      </c>
      <c r="F21" s="43">
        <v>7290021</v>
      </c>
      <c r="G21" s="43">
        <v>7160421</v>
      </c>
      <c r="H21" s="43">
        <v>8138330</v>
      </c>
      <c r="I21" s="43">
        <v>7422784</v>
      </c>
      <c r="J21" s="43">
        <v>7460029</v>
      </c>
      <c r="K21" s="43">
        <v>7916314</v>
      </c>
      <c r="L21" s="43">
        <v>7782018</v>
      </c>
      <c r="M21" s="43">
        <v>8344831</v>
      </c>
      <c r="N21" s="27">
        <f t="shared" si="49"/>
        <v>89961794</v>
      </c>
      <c r="P21" s="28">
        <f t="shared" si="2"/>
        <v>2013</v>
      </c>
      <c r="Q21" s="140">
        <f t="shared" si="47"/>
        <v>1.6384901450114508</v>
      </c>
      <c r="R21" s="140">
        <f t="shared" si="1"/>
        <v>-2.681014681677929</v>
      </c>
      <c r="S21" s="140">
        <f t="shared" si="1"/>
        <v>1.6341738635768488</v>
      </c>
      <c r="T21" s="140">
        <f t="shared" si="1"/>
        <v>-2.7426412226179364</v>
      </c>
      <c r="U21" s="140">
        <f t="shared" si="1"/>
        <v>3.4951150872302383</v>
      </c>
      <c r="V21" s="140">
        <f t="shared" si="1"/>
        <v>2.0871168215704783</v>
      </c>
      <c r="W21" s="140">
        <f t="shared" si="1"/>
        <v>-2.733091685821265</v>
      </c>
      <c r="X21" s="140">
        <f t="shared" si="1"/>
        <v>-2.1484078648973282</v>
      </c>
      <c r="Y21" s="140">
        <f t="shared" si="1"/>
        <v>-9.8401352978427781E-2</v>
      </c>
      <c r="Z21" s="140">
        <f t="shared" si="1"/>
        <v>4.9513571875636764</v>
      </c>
      <c r="AA21" s="140">
        <f t="shared" si="1"/>
        <v>6.7367874440960263</v>
      </c>
      <c r="AB21" s="140">
        <f t="shared" si="1"/>
        <v>10.085529415924089</v>
      </c>
      <c r="AC21" s="141">
        <f t="shared" si="48"/>
        <v>1.6832400110190049</v>
      </c>
    </row>
    <row r="22" spans="1:29" x14ac:dyDescent="0.2">
      <c r="A22" s="7">
        <v>2014</v>
      </c>
      <c r="B22" s="43">
        <v>8690325</v>
      </c>
      <c r="C22" s="43">
        <v>7242087</v>
      </c>
      <c r="D22" s="43">
        <v>7598581</v>
      </c>
      <c r="E22" s="43">
        <v>7679567</v>
      </c>
      <c r="F22" s="43">
        <v>7700020</v>
      </c>
      <c r="G22" s="43">
        <v>7241651</v>
      </c>
      <c r="H22" s="43">
        <v>8316135</v>
      </c>
      <c r="I22" s="43">
        <v>8026077</v>
      </c>
      <c r="J22" s="43">
        <v>7795624</v>
      </c>
      <c r="K22" s="43">
        <v>8458410</v>
      </c>
      <c r="L22" s="43">
        <v>8217438</v>
      </c>
      <c r="M22" s="43">
        <v>8861210</v>
      </c>
      <c r="N22" s="27">
        <f t="shared" si="49"/>
        <v>95827125</v>
      </c>
      <c r="P22" s="28">
        <f t="shared" si="2"/>
        <v>2014</v>
      </c>
      <c r="Q22" s="140">
        <f t="shared" si="47"/>
        <v>9.7774443452961499</v>
      </c>
      <c r="R22" s="140">
        <f t="shared" si="1"/>
        <v>13.72450827931797</v>
      </c>
      <c r="S22" s="140">
        <f t="shared" si="1"/>
        <v>7.2653974706330837</v>
      </c>
      <c r="T22" s="140">
        <f t="shared" si="1"/>
        <v>8.487920855859743</v>
      </c>
      <c r="U22" s="140">
        <f t="shared" si="1"/>
        <v>5.6241127426107651</v>
      </c>
      <c r="V22" s="140">
        <f t="shared" si="1"/>
        <v>1.1344305034578284</v>
      </c>
      <c r="W22" s="140">
        <f t="shared" si="1"/>
        <v>2.1847848391500557</v>
      </c>
      <c r="X22" s="140">
        <f t="shared" si="1"/>
        <v>8.1275839361619528</v>
      </c>
      <c r="Y22" s="140">
        <f t="shared" si="1"/>
        <v>4.4985750055395179</v>
      </c>
      <c r="Z22" s="140">
        <f t="shared" si="1"/>
        <v>6.8478334740132762</v>
      </c>
      <c r="AA22" s="140">
        <f t="shared" si="1"/>
        <v>5.5952067959750273</v>
      </c>
      <c r="AB22" s="140">
        <f t="shared" si="1"/>
        <v>6.1880102784586111</v>
      </c>
      <c r="AC22" s="141">
        <f t="shared" si="48"/>
        <v>6.5198021729090838</v>
      </c>
    </row>
    <row r="23" spans="1:29" x14ac:dyDescent="0.2">
      <c r="A23" s="7">
        <v>2015</v>
      </c>
      <c r="B23" s="43">
        <v>9322781</v>
      </c>
      <c r="C23" s="43">
        <v>7329960</v>
      </c>
      <c r="D23" s="43">
        <v>7840615</v>
      </c>
      <c r="E23" s="43">
        <v>7907211</v>
      </c>
      <c r="F23" s="43">
        <v>7704133</v>
      </c>
      <c r="G23" s="43">
        <v>7437721</v>
      </c>
      <c r="H23" s="43">
        <v>8979683</v>
      </c>
      <c r="I23" s="43">
        <v>7842556</v>
      </c>
      <c r="J23" s="43">
        <v>7691488</v>
      </c>
      <c r="K23" s="43">
        <v>7958296</v>
      </c>
      <c r="L23" s="43">
        <v>7611063</v>
      </c>
      <c r="M23" s="43">
        <v>8467180</v>
      </c>
      <c r="N23" s="27">
        <f t="shared" si="49"/>
        <v>96092687</v>
      </c>
      <c r="P23" s="28">
        <f t="shared" si="2"/>
        <v>2015</v>
      </c>
      <c r="Q23" s="140">
        <f t="shared" si="47"/>
        <v>7.2777025024955977</v>
      </c>
      <c r="R23" s="140">
        <f t="shared" si="1"/>
        <v>1.2133657052172842</v>
      </c>
      <c r="S23" s="140">
        <f t="shared" si="1"/>
        <v>3.185252614929035</v>
      </c>
      <c r="T23" s="140">
        <f t="shared" si="1"/>
        <v>2.9642817101537045</v>
      </c>
      <c r="U23" s="140">
        <f t="shared" si="1"/>
        <v>5.3415445674165341E-2</v>
      </c>
      <c r="V23" s="140">
        <f t="shared" si="1"/>
        <v>2.7075317493207018</v>
      </c>
      <c r="W23" s="140">
        <f t="shared" si="1"/>
        <v>7.9790431492514191</v>
      </c>
      <c r="X23" s="140">
        <f t="shared" ref="X23:X28" si="50">IF(I23&lt;&gt;"",IF(I22&lt;&gt;"",(I23/I22-1)*100,"-"),"-")</f>
        <v>-2.2865591745506508</v>
      </c>
      <c r="Y23" s="140">
        <f t="shared" si="1"/>
        <v>-1.3358263559145489</v>
      </c>
      <c r="Z23" s="140">
        <f t="shared" si="1"/>
        <v>-5.9126242402531943</v>
      </c>
      <c r="AA23" s="140">
        <f t="shared" si="1"/>
        <v>-7.3791247344975446</v>
      </c>
      <c r="AB23" s="140">
        <f t="shared" si="1"/>
        <v>-4.4466839178848083</v>
      </c>
      <c r="AC23" s="141">
        <f t="shared" si="48"/>
        <v>0.2771261268664782</v>
      </c>
    </row>
    <row r="24" spans="1:29" x14ac:dyDescent="0.2">
      <c r="A24" s="7">
        <v>2016</v>
      </c>
      <c r="B24" s="43">
        <v>8890525</v>
      </c>
      <c r="C24" s="43">
        <v>7092623</v>
      </c>
      <c r="D24" s="43">
        <v>7177274</v>
      </c>
      <c r="E24" s="43">
        <v>6826567</v>
      </c>
      <c r="F24" s="43">
        <v>6941528</v>
      </c>
      <c r="G24" s="43">
        <v>6790041</v>
      </c>
      <c r="H24" s="43">
        <v>8080298</v>
      </c>
      <c r="I24" s="43">
        <v>7345867</v>
      </c>
      <c r="J24" s="43">
        <v>7051926</v>
      </c>
      <c r="K24" s="43">
        <v>7255494</v>
      </c>
      <c r="L24" s="43">
        <v>7208241</v>
      </c>
      <c r="M24" s="43">
        <v>7934611</v>
      </c>
      <c r="N24" s="32">
        <f t="shared" si="49"/>
        <v>88594995</v>
      </c>
      <c r="P24" s="28">
        <f t="shared" si="2"/>
        <v>2016</v>
      </c>
      <c r="Q24" s="140">
        <f t="shared" si="47"/>
        <v>-4.6365564095091401</v>
      </c>
      <c r="R24" s="140">
        <f t="shared" si="47"/>
        <v>-3.2379030717766488</v>
      </c>
      <c r="S24" s="140">
        <f t="shared" si="1"/>
        <v>-8.4603184826700488</v>
      </c>
      <c r="T24" s="140">
        <f t="shared" si="1"/>
        <v>-13.666563343257188</v>
      </c>
      <c r="U24" s="140">
        <f t="shared" si="1"/>
        <v>-9.898647907558189</v>
      </c>
      <c r="V24" s="140">
        <f t="shared" si="1"/>
        <v>-8.7080437677078741</v>
      </c>
      <c r="W24" s="140">
        <f t="shared" si="1"/>
        <v>-10.015776726194014</v>
      </c>
      <c r="X24" s="140">
        <f t="shared" si="50"/>
        <v>-6.3332541074619053</v>
      </c>
      <c r="Y24" s="140">
        <f t="shared" si="1"/>
        <v>-8.3151920668666506</v>
      </c>
      <c r="Z24" s="140">
        <f t="shared" si="1"/>
        <v>-8.8310613226751045</v>
      </c>
      <c r="AA24" s="140">
        <f t="shared" si="1"/>
        <v>-5.2925852801376072</v>
      </c>
      <c r="AB24" s="140">
        <f t="shared" si="1"/>
        <v>-6.289803689067675</v>
      </c>
      <c r="AC24" s="141">
        <f t="shared" si="48"/>
        <v>-7.8025625404771981</v>
      </c>
    </row>
    <row r="25" spans="1:29" x14ac:dyDescent="0.2">
      <c r="A25" s="7">
        <v>2017</v>
      </c>
      <c r="B25" s="43">
        <v>8528233</v>
      </c>
      <c r="C25" s="43">
        <v>6611164</v>
      </c>
      <c r="D25" s="43">
        <v>7437356</v>
      </c>
      <c r="E25" s="43">
        <v>6900021</v>
      </c>
      <c r="F25" s="43">
        <v>7095431</v>
      </c>
      <c r="G25" s="43">
        <v>6916683</v>
      </c>
      <c r="H25" s="43">
        <v>8310122</v>
      </c>
      <c r="I25" s="43">
        <v>7547273</v>
      </c>
      <c r="J25" s="43">
        <v>7521877</v>
      </c>
      <c r="K25" s="43">
        <v>7822406</v>
      </c>
      <c r="L25" s="43">
        <v>7561927</v>
      </c>
      <c r="M25" s="43">
        <v>8324218</v>
      </c>
      <c r="N25" s="32">
        <f t="shared" si="49"/>
        <v>90576711</v>
      </c>
      <c r="P25" s="28">
        <f t="shared" si="2"/>
        <v>2017</v>
      </c>
      <c r="Q25" s="140">
        <f t="shared" ref="Q25" si="51">IF(B25&lt;&gt;"",IF(B24&lt;&gt;"",(B25/B24-1)*100,"-"),"-")</f>
        <v>-4.0750349388815614</v>
      </c>
      <c r="R25" s="140">
        <f t="shared" ref="R25" si="52">IF(C25&lt;&gt;"",IF(C24&lt;&gt;"",(C25/C24-1)*100,"-"),"-")</f>
        <v>-6.7881656758014604</v>
      </c>
      <c r="S25" s="140">
        <f t="shared" ref="S25" si="53">IF(D25&lt;&gt;"",IF(D24&lt;&gt;"",(D25/D24-1)*100,"-"),"-")</f>
        <v>3.6236877678071044</v>
      </c>
      <c r="T25" s="140">
        <f t="shared" ref="T25" si="54">IF(E25&lt;&gt;"",IF(E24&lt;&gt;"",(E25/E24-1)*100,"-"),"-")</f>
        <v>1.0760020373344226</v>
      </c>
      <c r="U25" s="140">
        <f t="shared" ref="U25" si="55">IF(F25&lt;&gt;"",IF(F24&lt;&gt;"",(F25/F24-1)*100,"-"),"-")</f>
        <v>2.2171343254683951</v>
      </c>
      <c r="V25" s="140">
        <f t="shared" ref="V25" si="56">IF(G25&lt;&gt;"",IF(G24&lt;&gt;"",(G25/G24-1)*100,"-"),"-")</f>
        <v>1.8651139219925117</v>
      </c>
      <c r="W25" s="140">
        <f t="shared" ref="W25" si="57">IF(H25&lt;&gt;"",IF(H24&lt;&gt;"",(H25/H24-1)*100,"-"),"-")</f>
        <v>2.8442515362675946</v>
      </c>
      <c r="X25" s="140">
        <f t="shared" si="50"/>
        <v>2.7417594138309243</v>
      </c>
      <c r="Y25" s="140">
        <f t="shared" ref="Y25" si="58">IF(J25&lt;&gt;"",IF(J24&lt;&gt;"",(J25/J24-1)*100,"-"),"-")</f>
        <v>6.6641510418572247</v>
      </c>
      <c r="Z25" s="140">
        <f t="shared" ref="Z25" si="59">IF(K25&lt;&gt;"",IF(K24&lt;&gt;"",(K25/K24-1)*100,"-"),"-")</f>
        <v>7.813554804124978</v>
      </c>
      <c r="AA25" s="140">
        <f t="shared" ref="AA25" si="60">IF(L25&lt;&gt;"",IF(L24&lt;&gt;"",(L25/L24-1)*100,"-"),"-")</f>
        <v>4.9066894405999983</v>
      </c>
      <c r="AB25" s="140">
        <f t="shared" ref="AB25" si="61">IF(M25&lt;&gt;"",IF(M24&lt;&gt;"",(M25/M24-1)*100,"-"),"-")</f>
        <v>4.9102218117561103</v>
      </c>
      <c r="AC25" s="141">
        <f t="shared" si="48"/>
        <v>2.2368261322211369</v>
      </c>
    </row>
    <row r="26" spans="1:29" x14ac:dyDescent="0.2">
      <c r="A26" s="7">
        <v>2018</v>
      </c>
      <c r="B26" s="43">
        <v>8708735</v>
      </c>
      <c r="C26" s="43">
        <v>6870842</v>
      </c>
      <c r="D26" s="43">
        <v>7483041</v>
      </c>
      <c r="E26" s="43">
        <v>7289903</v>
      </c>
      <c r="F26" s="43">
        <v>7298007</v>
      </c>
      <c r="G26" s="43">
        <v>7161621</v>
      </c>
      <c r="H26" s="43">
        <v>8857609</v>
      </c>
      <c r="I26" s="43">
        <v>7868593</v>
      </c>
      <c r="J26" s="43">
        <v>7614188</v>
      </c>
      <c r="K26" s="43">
        <v>7992670</v>
      </c>
      <c r="L26" s="43">
        <v>7870121</v>
      </c>
      <c r="M26" s="43">
        <v>8593791</v>
      </c>
      <c r="N26" s="32">
        <f t="shared" ref="N26:N28" si="62">SUM(B26:M26)</f>
        <v>93609121</v>
      </c>
      <c r="P26" s="28">
        <f t="shared" si="2"/>
        <v>2018</v>
      </c>
      <c r="Q26" s="140">
        <f t="shared" ref="Q26" si="63">IF(B26&lt;&gt;"",IF(B25&lt;&gt;"",(B26/B25-1)*100,"-"),"-")</f>
        <v>2.1165228482852294</v>
      </c>
      <c r="R26" s="140">
        <f t="shared" ref="R26" si="64">IF(C26&lt;&gt;"",IF(C25&lt;&gt;"",(C26/C25-1)*100,"-"),"-")</f>
        <v>3.9278710980396259</v>
      </c>
      <c r="S26" s="140">
        <f t="shared" ref="S26" si="65">IF(D26&lt;&gt;"",IF(D25&lt;&gt;"",(D26/D25-1)*100,"-"),"-")</f>
        <v>0.61426399381716568</v>
      </c>
      <c r="T26" s="140">
        <f t="shared" ref="T26" si="66">IF(E26&lt;&gt;"",IF(E25&lt;&gt;"",(E26/E25-1)*100,"-"),"-")</f>
        <v>5.6504465711046281</v>
      </c>
      <c r="U26" s="140">
        <f t="shared" ref="U26" si="67">IF(F26&lt;&gt;"",IF(F25&lt;&gt;"",(F26/F25-1)*100,"-"),"-")</f>
        <v>2.8550203645134387</v>
      </c>
      <c r="V26" s="140">
        <f t="shared" ref="V26" si="68">IF(G26&lt;&gt;"",IF(G25&lt;&gt;"",(G26/G25-1)*100,"-"),"-")</f>
        <v>3.5412639266538593</v>
      </c>
      <c r="W26" s="140">
        <f t="shared" ref="W26" si="69">IF(H26&lt;&gt;"",IF(H25&lt;&gt;"",(H26/H25-1)*100,"-"),"-")</f>
        <v>6.5881944934141679</v>
      </c>
      <c r="X26" s="140">
        <f t="shared" si="50"/>
        <v>4.2574317902638548</v>
      </c>
      <c r="Y26" s="140">
        <f t="shared" ref="Y26" si="70">IF(J26&lt;&gt;"",IF(J25&lt;&gt;"",(J26/J25-1)*100,"-"),"-")</f>
        <v>1.2272335748111818</v>
      </c>
      <c r="Z26" s="140">
        <f t="shared" ref="Z26" si="71">IF(K26&lt;&gt;"",IF(K25&lt;&gt;"",(K26/K25-1)*100,"-"),"-")</f>
        <v>2.1766193163586856</v>
      </c>
      <c r="AA26" s="140">
        <f t="shared" ref="AA26" si="72">IF(L26&lt;&gt;"",IF(L25&lt;&gt;"",(L26/L25-1)*100,"-"),"-")</f>
        <v>4.0756013645728117</v>
      </c>
      <c r="AB26" s="140">
        <f t="shared" ref="AB26" si="73">IF(M26&lt;&gt;"",IF(M25&lt;&gt;"",(M26/M25-1)*100,"-"),"-")</f>
        <v>3.2384183114858356</v>
      </c>
      <c r="AC26" s="141">
        <f t="shared" si="48"/>
        <v>3.3478914905620716</v>
      </c>
    </row>
    <row r="27" spans="1:29" x14ac:dyDescent="0.2">
      <c r="A27" s="7">
        <v>2019</v>
      </c>
      <c r="B27" s="43">
        <v>8929377</v>
      </c>
      <c r="C27" s="43">
        <v>7409230</v>
      </c>
      <c r="D27" s="43">
        <v>7739713</v>
      </c>
      <c r="E27" s="43">
        <v>7334744</v>
      </c>
      <c r="F27" s="43">
        <v>7129656</v>
      </c>
      <c r="G27" s="43">
        <v>6972674</v>
      </c>
      <c r="H27" s="43">
        <v>8575339</v>
      </c>
      <c r="I27" s="43">
        <v>7910788</v>
      </c>
      <c r="J27" s="43">
        <v>7825111</v>
      </c>
      <c r="K27" s="43">
        <v>8412385</v>
      </c>
      <c r="L27" s="43">
        <v>8109490</v>
      </c>
      <c r="M27" s="43">
        <v>8901655</v>
      </c>
      <c r="N27" s="32">
        <f t="shared" si="62"/>
        <v>95250162</v>
      </c>
      <c r="P27" s="28">
        <f t="shared" si="2"/>
        <v>2019</v>
      </c>
      <c r="Q27" s="140">
        <f t="shared" ref="Q27:Q28" si="74">IF(B27&lt;&gt;"",IF(B26&lt;&gt;"",(B27/B26-1)*100,"-"),"-")</f>
        <v>2.5335711788221804</v>
      </c>
      <c r="R27" s="140">
        <f t="shared" ref="R27:R28" si="75">IF(C27&lt;&gt;"",IF(C26&lt;&gt;"",(C27/C26-1)*100,"-"),"-")</f>
        <v>7.8358372962149314</v>
      </c>
      <c r="S27" s="140">
        <f t="shared" ref="S27:S28" si="76">IF(D27&lt;&gt;"",IF(D26&lt;&gt;"",(D27/D26-1)*100,"-"),"-")</f>
        <v>3.4300493609483063</v>
      </c>
      <c r="T27" s="140">
        <f t="shared" ref="T27" si="77">IF(E27&lt;&gt;"",IF(E26&lt;&gt;"",(E27/E26-1)*100,"-"),"-")</f>
        <v>0.6151110652638403</v>
      </c>
      <c r="U27" s="140">
        <f t="shared" ref="U27" si="78">IF(F27&lt;&gt;"",IF(F26&lt;&gt;"",(F27/F26-1)*100,"-"),"-")</f>
        <v>-2.3068078723410324</v>
      </c>
      <c r="V27" s="140">
        <f t="shared" ref="V27" si="79">IF(G27&lt;&gt;"",IF(G26&lt;&gt;"",(G27/G26-1)*100,"-"),"-")</f>
        <v>-2.6383272725546303</v>
      </c>
      <c r="W27" s="140">
        <f t="shared" ref="W27" si="80">IF(H27&lt;&gt;"",IF(H26&lt;&gt;"",(H27/H26-1)*100,"-"),"-")</f>
        <v>-3.1867516391838935</v>
      </c>
      <c r="X27" s="140">
        <f t="shared" si="50"/>
        <v>0.53624580658828691</v>
      </c>
      <c r="Y27" s="140">
        <f t="shared" ref="Y27" si="81">IF(J27&lt;&gt;"",IF(J26&lt;&gt;"",(J27/J26-1)*100,"-"),"-")</f>
        <v>2.7701312339542872</v>
      </c>
      <c r="Z27" s="140">
        <f t="shared" ref="Z27" si="82">IF(K27&lt;&gt;"",IF(K26&lt;&gt;"",(K27/K26-1)*100,"-"),"-")</f>
        <v>5.2512489568567133</v>
      </c>
      <c r="AA27" s="140">
        <f t="shared" ref="AA27" si="83">IF(L27&lt;&gt;"",IF(L26&lt;&gt;"",(L27/L26-1)*100,"-"),"-")</f>
        <v>3.0414907216801401</v>
      </c>
      <c r="AB27" s="140">
        <f t="shared" ref="AB27" si="84">IF(M27&lt;&gt;"",IF(M26&lt;&gt;"",(M27/M26-1)*100,"-"),"-")</f>
        <v>3.5824003632390022</v>
      </c>
      <c r="AC27" s="141">
        <f t="shared" si="48"/>
        <v>1.7530781001565021</v>
      </c>
    </row>
    <row r="28" spans="1:29" x14ac:dyDescent="0.2">
      <c r="A28" s="7">
        <v>2020</v>
      </c>
      <c r="B28" s="43">
        <v>9259002</v>
      </c>
      <c r="C28" s="43">
        <v>7643111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32">
        <f t="shared" si="62"/>
        <v>16902113</v>
      </c>
      <c r="P28" s="28">
        <f t="shared" si="2"/>
        <v>2020</v>
      </c>
      <c r="Q28" s="140">
        <f t="shared" si="74"/>
        <v>3.6914669410867074</v>
      </c>
      <c r="R28" s="140">
        <f t="shared" si="75"/>
        <v>3.1566168144328</v>
      </c>
      <c r="S28" s="140" t="str">
        <f t="shared" si="76"/>
        <v>-</v>
      </c>
      <c r="T28" s="140" t="str">
        <f t="shared" ref="T28" si="85">IF(E28&lt;&gt;"",IF(E27&lt;&gt;"",(E28/E27-1)*100,"-"),"-")</f>
        <v>-</v>
      </c>
      <c r="U28" s="140" t="str">
        <f t="shared" ref="U28" si="86">IF(F28&lt;&gt;"",IF(F27&lt;&gt;"",(F28/F27-1)*100,"-"),"-")</f>
        <v>-</v>
      </c>
      <c r="V28" s="140" t="str">
        <f t="shared" ref="V28" si="87">IF(G28&lt;&gt;"",IF(G27&lt;&gt;"",(G28/G27-1)*100,"-"),"-")</f>
        <v>-</v>
      </c>
      <c r="W28" s="140" t="str">
        <f t="shared" ref="W28" si="88">IF(H28&lt;&gt;"",IF(H27&lt;&gt;"",(H28/H27-1)*100,"-"),"-")</f>
        <v>-</v>
      </c>
      <c r="X28" s="140" t="str">
        <f t="shared" si="50"/>
        <v>-</v>
      </c>
      <c r="Y28" s="140" t="str">
        <f t="shared" ref="Y28" si="89">IF(J28&lt;&gt;"",IF(J27&lt;&gt;"",(J28/J27-1)*100,"-"),"-")</f>
        <v>-</v>
      </c>
      <c r="Z28" s="140" t="str">
        <f t="shared" ref="Z28" si="90">IF(K28&lt;&gt;"",IF(K27&lt;&gt;"",(K28/K27-1)*100,"-"),"-")</f>
        <v>-</v>
      </c>
      <c r="AA28" s="140" t="str">
        <f t="shared" ref="AA28" si="91">IF(L28&lt;&gt;"",IF(L27&lt;&gt;"",(L28/L27-1)*100,"-"),"-")</f>
        <v>-</v>
      </c>
      <c r="AB28" s="140" t="str">
        <f t="shared" ref="AB28" si="92">IF(M28&lt;&gt;"",IF(M27&lt;&gt;"",(M28/M27-1)*100,"-"),"-")</f>
        <v>-</v>
      </c>
      <c r="AC28" s="141" t="str">
        <f t="shared" si="48"/>
        <v>-</v>
      </c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43"/>
    </row>
    <row r="30" spans="1:29" ht="15.75" x14ac:dyDescent="0.2">
      <c r="A30" s="6" t="s">
        <v>34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</row>
    <row r="31" spans="1:2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P31" s="10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</row>
    <row r="32" spans="1:29" ht="15" x14ac:dyDescent="0.2">
      <c r="A32" s="33"/>
      <c r="B32" s="5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5" t="s">
        <v>11</v>
      </c>
      <c r="J32" s="5" t="s">
        <v>12</v>
      </c>
      <c r="K32" s="5" t="s">
        <v>13</v>
      </c>
      <c r="L32" s="5" t="s">
        <v>14</v>
      </c>
      <c r="M32" s="8" t="s">
        <v>15</v>
      </c>
      <c r="N32" s="8" t="s">
        <v>3</v>
      </c>
      <c r="P32" s="25"/>
      <c r="Q32" s="146" t="s">
        <v>4</v>
      </c>
      <c r="R32" s="146" t="s">
        <v>5</v>
      </c>
      <c r="S32" s="146" t="s">
        <v>6</v>
      </c>
      <c r="T32" s="146" t="s">
        <v>7</v>
      </c>
      <c r="U32" s="146" t="s">
        <v>8</v>
      </c>
      <c r="V32" s="146" t="s">
        <v>9</v>
      </c>
      <c r="W32" s="146" t="s">
        <v>10</v>
      </c>
      <c r="X32" s="146" t="s">
        <v>11</v>
      </c>
      <c r="Y32" s="146" t="s">
        <v>12</v>
      </c>
      <c r="Z32" s="146" t="s">
        <v>13</v>
      </c>
      <c r="AA32" s="146" t="s">
        <v>14</v>
      </c>
      <c r="AB32" s="146" t="s">
        <v>15</v>
      </c>
      <c r="AC32" s="146" t="s">
        <v>3</v>
      </c>
    </row>
    <row r="33" spans="1:29" x14ac:dyDescent="0.2">
      <c r="A33" s="7">
        <v>2000</v>
      </c>
      <c r="B33" s="43">
        <v>25314.811000000002</v>
      </c>
      <c r="C33" s="43">
        <v>27905.225000000002</v>
      </c>
      <c r="D33" s="43">
        <v>29504.365000000002</v>
      </c>
      <c r="E33" s="43">
        <v>30397.876000000004</v>
      </c>
      <c r="F33" s="43">
        <v>32251.453999999998</v>
      </c>
      <c r="G33" s="43">
        <v>29306.442999999996</v>
      </c>
      <c r="H33" s="43">
        <v>28404.86</v>
      </c>
      <c r="I33" s="43">
        <v>29084.512000000002</v>
      </c>
      <c r="J33" s="43">
        <v>27504.148999999998</v>
      </c>
      <c r="K33" s="43">
        <v>28888.748999999996</v>
      </c>
      <c r="L33" s="43">
        <v>32601.427000000003</v>
      </c>
      <c r="M33" s="43">
        <v>35698.828999999998</v>
      </c>
      <c r="N33" s="27">
        <f>SUM(B33:M33)</f>
        <v>356862.70000000007</v>
      </c>
      <c r="P33" s="28">
        <v>2000</v>
      </c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50"/>
      <c r="AB33" s="149"/>
      <c r="AC33" s="149"/>
    </row>
    <row r="34" spans="1:29" x14ac:dyDescent="0.2">
      <c r="A34" s="7">
        <v>2001</v>
      </c>
      <c r="B34" s="43">
        <v>25973.944000000003</v>
      </c>
      <c r="C34" s="43">
        <v>26327.937000000002</v>
      </c>
      <c r="D34" s="43">
        <v>32493.79</v>
      </c>
      <c r="E34" s="43">
        <v>30195.712000000003</v>
      </c>
      <c r="F34" s="43">
        <v>34456.619000000006</v>
      </c>
      <c r="G34" s="43">
        <v>31186.546999999999</v>
      </c>
      <c r="H34" s="43">
        <v>31051.917999999998</v>
      </c>
      <c r="I34" s="43">
        <v>32651.974000000002</v>
      </c>
      <c r="J34" s="43">
        <v>29449.963</v>
      </c>
      <c r="K34" s="43">
        <v>31675.176999999996</v>
      </c>
      <c r="L34" s="43">
        <v>31645.945</v>
      </c>
      <c r="M34" s="43">
        <v>33151.050000000003</v>
      </c>
      <c r="N34" s="27">
        <f t="shared" ref="N34:N44" si="93">SUM(B34:M34)</f>
        <v>370260.576</v>
      </c>
      <c r="P34" s="28">
        <f>P33+1</f>
        <v>2001</v>
      </c>
      <c r="Q34" s="140">
        <f>IF(B34&lt;&gt;"",IF(B33&lt;&gt;"",(B34/B33-1)*100,"-"),"-")</f>
        <v>2.6037445035635542</v>
      </c>
      <c r="R34" s="140">
        <f t="shared" ref="R34:AB49" si="94">IF(C34&lt;&gt;"",IF(C33&lt;&gt;"",(C34/C33-1)*100,"-"),"-")</f>
        <v>-5.6523034664655132</v>
      </c>
      <c r="S34" s="140">
        <f t="shared" si="94"/>
        <v>10.132144853820769</v>
      </c>
      <c r="T34" s="140">
        <f t="shared" si="94"/>
        <v>-0.66505962456061551</v>
      </c>
      <c r="U34" s="140">
        <f t="shared" si="94"/>
        <v>6.8374126636275401</v>
      </c>
      <c r="V34" s="140">
        <f t="shared" si="94"/>
        <v>6.4153264863975545</v>
      </c>
      <c r="W34" s="140">
        <f t="shared" si="94"/>
        <v>9.3190320248013769</v>
      </c>
      <c r="X34" s="140">
        <f t="shared" si="94"/>
        <v>12.265847884949888</v>
      </c>
      <c r="Y34" s="140">
        <f t="shared" si="94"/>
        <v>7.0746199055277126</v>
      </c>
      <c r="Z34" s="140">
        <f t="shared" si="94"/>
        <v>9.6453743981783404</v>
      </c>
      <c r="AA34" s="140">
        <f t="shared" si="94"/>
        <v>-2.9307980905253106</v>
      </c>
      <c r="AB34" s="140">
        <f t="shared" si="94"/>
        <v>-7.1368699516726313</v>
      </c>
      <c r="AC34" s="141">
        <f>IF(COUNTIF(Q34:AB34,"-")=0,IF(N34&lt;&gt;"",IF(N33&lt;&gt;"",(N34/N33-1)*100,"-"),"-"),"-")</f>
        <v>3.7543503425827129</v>
      </c>
    </row>
    <row r="35" spans="1:29" x14ac:dyDescent="0.2">
      <c r="A35" s="7">
        <v>2002</v>
      </c>
      <c r="B35" s="43">
        <v>27063.759000000002</v>
      </c>
      <c r="C35" s="43">
        <v>24409.168999999998</v>
      </c>
      <c r="D35" s="43">
        <v>30194.573</v>
      </c>
      <c r="E35" s="43">
        <v>30057.065000000002</v>
      </c>
      <c r="F35" s="43">
        <v>31674.535999999996</v>
      </c>
      <c r="G35" s="43">
        <v>28046.466000000004</v>
      </c>
      <c r="H35" s="43">
        <v>28986.441999999999</v>
      </c>
      <c r="I35" s="43">
        <v>30609.486999999997</v>
      </c>
      <c r="J35" s="43">
        <v>29449.522000000001</v>
      </c>
      <c r="K35" s="43">
        <v>31570.291000000001</v>
      </c>
      <c r="L35" s="43">
        <v>31700.659</v>
      </c>
      <c r="M35" s="43">
        <v>30314.468999999997</v>
      </c>
      <c r="N35" s="27">
        <f t="shared" si="93"/>
        <v>354076.43800000002</v>
      </c>
      <c r="P35" s="28">
        <f t="shared" ref="P35:P53" si="95">P34+1</f>
        <v>2002</v>
      </c>
      <c r="Q35" s="140">
        <f t="shared" ref="Q35" si="96">IF(B35&lt;&gt;"",IF(B34&lt;&gt;"",(B35/B34-1)*100,"-"),"-")</f>
        <v>4.1958009919479178</v>
      </c>
      <c r="R35" s="140">
        <f t="shared" si="94"/>
        <v>-7.2879542365966721</v>
      </c>
      <c r="S35" s="140">
        <f t="shared" si="94"/>
        <v>-7.0758658808344643</v>
      </c>
      <c r="T35" s="140">
        <f t="shared" si="94"/>
        <v>-0.45916122130188475</v>
      </c>
      <c r="U35" s="140">
        <f t="shared" si="94"/>
        <v>-8.0741613099068346</v>
      </c>
      <c r="V35" s="140">
        <f t="shared" si="94"/>
        <v>-10.068703662511902</v>
      </c>
      <c r="W35" s="140">
        <f t="shared" si="94"/>
        <v>-6.6516857348393081</v>
      </c>
      <c r="X35" s="140">
        <f t="shared" si="94"/>
        <v>-6.2553247163556041</v>
      </c>
      <c r="Y35" s="140">
        <f t="shared" si="94"/>
        <v>-1.4974551920454715E-3</v>
      </c>
      <c r="Z35" s="140">
        <f t="shared" si="94"/>
        <v>-0.33112995706383597</v>
      </c>
      <c r="AA35" s="140">
        <f t="shared" si="94"/>
        <v>0.17289418912913579</v>
      </c>
      <c r="AB35" s="140">
        <f t="shared" si="94"/>
        <v>-8.5565344084124195</v>
      </c>
      <c r="AC35" s="141">
        <f t="shared" ref="AC35" si="97">IF(COUNTIF(Q35:AB35,"-")=0,IF(N35&lt;&gt;"",IF(N34&lt;&gt;"",(N35/N34-1)*100,"-"),"-"),"-")</f>
        <v>-4.3710130240817158</v>
      </c>
    </row>
    <row r="36" spans="1:29" x14ac:dyDescent="0.2">
      <c r="A36" s="7">
        <v>2003</v>
      </c>
      <c r="B36" s="43">
        <v>21498.200999999997</v>
      </c>
      <c r="C36" s="43">
        <v>22841.057000000001</v>
      </c>
      <c r="D36" s="43">
        <v>22141.794999999998</v>
      </c>
      <c r="E36" s="43">
        <v>23748.585999999999</v>
      </c>
      <c r="F36" s="43">
        <v>25975.077000000001</v>
      </c>
      <c r="G36" s="43">
        <v>22564.104000000003</v>
      </c>
      <c r="H36" s="43">
        <v>23949.635000000002</v>
      </c>
      <c r="I36" s="43">
        <v>24134.445999999996</v>
      </c>
      <c r="J36" s="43">
        <v>24413.701000000001</v>
      </c>
      <c r="K36" s="43">
        <v>26358.733</v>
      </c>
      <c r="L36" s="43">
        <v>28791.276000000002</v>
      </c>
      <c r="M36" s="43">
        <v>29025.992000000006</v>
      </c>
      <c r="N36" s="27">
        <f t="shared" ref="N36" si="98">SUM(B36:M36)</f>
        <v>295442.60300000006</v>
      </c>
      <c r="P36" s="28">
        <f t="shared" si="95"/>
        <v>2003</v>
      </c>
      <c r="Q36" s="140">
        <f t="shared" ref="Q36" si="99">IF(B36&lt;&gt;"",IF(B35&lt;&gt;"",(B36/B35-1)*100,"-"),"-")</f>
        <v>-20.56461558056294</v>
      </c>
      <c r="R36" s="140">
        <f t="shared" ref="R36" si="100">IF(C36&lt;&gt;"",IF(C35&lt;&gt;"",(C36/C35-1)*100,"-"),"-")</f>
        <v>-6.4242744191741918</v>
      </c>
      <c r="S36" s="140">
        <f t="shared" ref="S36" si="101">IF(D36&lt;&gt;"",IF(D35&lt;&gt;"",(D36/D35-1)*100,"-"),"-")</f>
        <v>-26.66962039834112</v>
      </c>
      <c r="T36" s="140">
        <f t="shared" ref="T36" si="102">IF(E36&lt;&gt;"",IF(E35&lt;&gt;"",(E36/E35-1)*100,"-"),"-")</f>
        <v>-20.98834001257276</v>
      </c>
      <c r="U36" s="140">
        <f t="shared" ref="U36" si="103">IF(F36&lt;&gt;"",IF(F35&lt;&gt;"",(F36/F35-1)*100,"-"),"-")</f>
        <v>-17.993820019968076</v>
      </c>
      <c r="V36" s="140">
        <f t="shared" ref="V36" si="104">IF(G36&lt;&gt;"",IF(G35&lt;&gt;"",(G36/G35-1)*100,"-"),"-")</f>
        <v>-19.547425333373557</v>
      </c>
      <c r="W36" s="140">
        <f t="shared" ref="W36" si="105">IF(H36&lt;&gt;"",IF(H35&lt;&gt;"",(H36/H35-1)*100,"-"),"-")</f>
        <v>-17.376423777709583</v>
      </c>
      <c r="X36" s="140">
        <f t="shared" ref="X36" si="106">IF(I36&lt;&gt;"",IF(I35&lt;&gt;"",(I36/I35-1)*100,"-"),"-")</f>
        <v>-21.153706365611423</v>
      </c>
      <c r="Y36" s="140">
        <f t="shared" ref="Y36" si="107">IF(J36&lt;&gt;"",IF(J35&lt;&gt;"",(J36/J35-1)*100,"-"),"-")</f>
        <v>-17.099839515222016</v>
      </c>
      <c r="Z36" s="140">
        <f t="shared" ref="Z36" si="108">IF(K36&lt;&gt;"",IF(K35&lt;&gt;"",(K36/K35-1)*100,"-"),"-")</f>
        <v>-16.507792088454298</v>
      </c>
      <c r="AA36" s="140">
        <f t="shared" ref="AA36" si="109">IF(L36&lt;&gt;"",IF(L35&lt;&gt;"",(L36/L35-1)*100,"-"),"-")</f>
        <v>-9.177673561928156</v>
      </c>
      <c r="AB36" s="140">
        <f t="shared" ref="AB36" si="110">IF(M36&lt;&gt;"",IF(M35&lt;&gt;"",(M36/M35-1)*100,"-"),"-")</f>
        <v>-4.2503696832030702</v>
      </c>
      <c r="AC36" s="141">
        <f t="shared" ref="AC36" si="111">IF(COUNTIF(Q36:AB36,"-")=0,IF(N36&lt;&gt;"",IF(N35&lt;&gt;"",(N36/N35-1)*100,"-"),"-"),"-")</f>
        <v>-16.559654556850223</v>
      </c>
    </row>
    <row r="37" spans="1:29" x14ac:dyDescent="0.2">
      <c r="A37" s="7">
        <v>2004</v>
      </c>
      <c r="B37" s="43">
        <v>26003.73</v>
      </c>
      <c r="C37" s="43">
        <v>27190.557000000001</v>
      </c>
      <c r="D37" s="43">
        <v>34550.572999999997</v>
      </c>
      <c r="E37" s="43">
        <v>33365.760999999999</v>
      </c>
      <c r="F37" s="43">
        <v>32544.421000000002</v>
      </c>
      <c r="G37" s="43">
        <v>35074.860999999997</v>
      </c>
      <c r="H37" s="43">
        <v>35643.309000000001</v>
      </c>
      <c r="I37" s="43">
        <v>44375.789999999994</v>
      </c>
      <c r="J37" s="43">
        <v>35914.286</v>
      </c>
      <c r="K37" s="43">
        <v>37636.954999999994</v>
      </c>
      <c r="L37" s="43">
        <v>36888.724999999991</v>
      </c>
      <c r="M37" s="43">
        <v>36420.555</v>
      </c>
      <c r="N37" s="27">
        <f t="shared" ref="N37" si="112">SUM(B37:M37)</f>
        <v>415609.52299999999</v>
      </c>
      <c r="P37" s="28">
        <f t="shared" si="95"/>
        <v>2004</v>
      </c>
      <c r="Q37" s="140">
        <f t="shared" ref="Q37" si="113">IF(B37&lt;&gt;"",IF(B36&lt;&gt;"",(B37/B36-1)*100,"-"),"-")</f>
        <v>20.957702460778016</v>
      </c>
      <c r="R37" s="140">
        <f t="shared" ref="R37" si="114">IF(C37&lt;&gt;"",IF(C36&lt;&gt;"",(C37/C36-1)*100,"-"),"-")</f>
        <v>19.042463752881478</v>
      </c>
      <c r="S37" s="140">
        <f t="shared" ref="S37" si="115">IF(D37&lt;&gt;"",IF(D36&lt;&gt;"",(D37/D36-1)*100,"-"),"-")</f>
        <v>56.042330804706666</v>
      </c>
      <c r="T37" s="140">
        <f t="shared" ref="T37" si="116">IF(E37&lt;&gt;"",IF(E36&lt;&gt;"",(E37/E36-1)*100,"-"),"-")</f>
        <v>40.495779411877407</v>
      </c>
      <c r="U37" s="140">
        <f t="shared" ref="U37" si="117">IF(F37&lt;&gt;"",IF(F36&lt;&gt;"",(F37/F36-1)*100,"-"),"-")</f>
        <v>25.290951014312689</v>
      </c>
      <c r="V37" s="140">
        <f t="shared" ref="V37" si="118">IF(G37&lt;&gt;"",IF(G36&lt;&gt;"",(G37/G36-1)*100,"-"),"-")</f>
        <v>55.445396812565619</v>
      </c>
      <c r="W37" s="140">
        <f t="shared" ref="W37" si="119">IF(H37&lt;&gt;"",IF(H36&lt;&gt;"",(H37/H36-1)*100,"-"),"-")</f>
        <v>48.826105283024134</v>
      </c>
      <c r="X37" s="140">
        <f t="shared" ref="X37" si="120">IF(I37&lt;&gt;"",IF(I36&lt;&gt;"",(I37/I36-1)*100,"-"),"-")</f>
        <v>83.869105592894073</v>
      </c>
      <c r="Y37" s="140">
        <f t="shared" ref="Y37" si="121">IF(J37&lt;&gt;"",IF(J36&lt;&gt;"",(J37/J36-1)*100,"-"),"-")</f>
        <v>47.107093676620337</v>
      </c>
      <c r="Z37" s="140">
        <f t="shared" ref="Z37" si="122">IF(K37&lt;&gt;"",IF(K36&lt;&gt;"",(K37/K36-1)*100,"-"),"-")</f>
        <v>42.787420776256567</v>
      </c>
      <c r="AA37" s="140">
        <f t="shared" ref="AA37" si="123">IF(L37&lt;&gt;"",IF(L36&lt;&gt;"",(L37/L36-1)*100,"-"),"-")</f>
        <v>28.124661789911599</v>
      </c>
      <c r="AB37" s="140">
        <f t="shared" ref="AB37" si="124">IF(M37&lt;&gt;"",IF(M36&lt;&gt;"",(M37/M36-1)*100,"-"),"-")</f>
        <v>25.475659884423575</v>
      </c>
      <c r="AC37" s="141">
        <f t="shared" ref="AC37" si="125">IF(COUNTIF(Q37:AB37,"-")=0,IF(N37&lt;&gt;"",IF(N36&lt;&gt;"",(N37/N36-1)*100,"-"),"-"),"-")</f>
        <v>40.673524664281381</v>
      </c>
    </row>
    <row r="38" spans="1:29" x14ac:dyDescent="0.2">
      <c r="A38" s="7">
        <v>2005</v>
      </c>
      <c r="B38" s="43">
        <v>26841.646999999997</v>
      </c>
      <c r="C38" s="43">
        <v>26544.649000000001</v>
      </c>
      <c r="D38" s="43">
        <v>34000.32</v>
      </c>
      <c r="E38" s="43">
        <v>33499.883000000002</v>
      </c>
      <c r="F38" s="43">
        <v>33326.294999999998</v>
      </c>
      <c r="G38" s="43">
        <v>34529.212</v>
      </c>
      <c r="H38" s="43">
        <v>34150.591999999997</v>
      </c>
      <c r="I38" s="43">
        <v>36702.584000000003</v>
      </c>
      <c r="J38" s="43">
        <v>34776.834999999999</v>
      </c>
      <c r="K38" s="43">
        <v>36017.868999999999</v>
      </c>
      <c r="L38" s="43">
        <v>37252.567999999999</v>
      </c>
      <c r="M38" s="43">
        <v>37768.946000000004</v>
      </c>
      <c r="N38" s="27">
        <f t="shared" ref="N38" si="126">SUM(B38:M38)</f>
        <v>405411.4</v>
      </c>
      <c r="P38" s="28">
        <f t="shared" si="95"/>
        <v>2005</v>
      </c>
      <c r="Q38" s="140">
        <f t="shared" ref="Q38" si="127">IF(B38&lt;&gt;"",IF(B37&lt;&gt;"",(B38/B37-1)*100,"-"),"-")</f>
        <v>3.2222954168497964</v>
      </c>
      <c r="R38" s="140">
        <f t="shared" ref="R38" si="128">IF(C38&lt;&gt;"",IF(C37&lt;&gt;"",(C38/C37-1)*100,"-"),"-")</f>
        <v>-2.3754864602442693</v>
      </c>
      <c r="S38" s="140">
        <f t="shared" ref="S38" si="129">IF(D38&lt;&gt;"",IF(D37&lt;&gt;"",(D38/D37-1)*100,"-"),"-")</f>
        <v>-1.5926016624962958</v>
      </c>
      <c r="T38" s="140">
        <f t="shared" ref="T38" si="130">IF(E38&lt;&gt;"",IF(E37&lt;&gt;"",(E38/E37-1)*100,"-"),"-")</f>
        <v>0.40197494671259104</v>
      </c>
      <c r="U38" s="140">
        <f t="shared" ref="U38" si="131">IF(F38&lt;&gt;"",IF(F37&lt;&gt;"",(F38/F37-1)*100,"-"),"-")</f>
        <v>2.4024824408459988</v>
      </c>
      <c r="V38" s="140">
        <f t="shared" ref="V38" si="132">IF(G38&lt;&gt;"",IF(G37&lt;&gt;"",(G38/G37-1)*100,"-"),"-")</f>
        <v>-1.5556697430675448</v>
      </c>
      <c r="W38" s="140">
        <f t="shared" ref="W38" si="133">IF(H38&lt;&gt;"",IF(H37&lt;&gt;"",(H38/H37-1)*100,"-"),"-")</f>
        <v>-4.1879304752541424</v>
      </c>
      <c r="X38" s="140">
        <f t="shared" ref="X38" si="134">IF(I38&lt;&gt;"",IF(I37&lt;&gt;"",(I38/I37-1)*100,"-"),"-")</f>
        <v>-17.291423994930554</v>
      </c>
      <c r="Y38" s="140">
        <f t="shared" ref="Y38" si="135">IF(J38&lt;&gt;"",IF(J37&lt;&gt;"",(J38/J37-1)*100,"-"),"-")</f>
        <v>-3.1671268642233352</v>
      </c>
      <c r="Z38" s="140">
        <f t="shared" ref="Z38" si="136">IF(K38&lt;&gt;"",IF(K37&lt;&gt;"",(K38/K37-1)*100,"-"),"-")</f>
        <v>-4.3018517305663977</v>
      </c>
      <c r="AA38" s="140">
        <f t="shared" ref="AA38" si="137">IF(L38&lt;&gt;"",IF(L37&lt;&gt;"",(L38/L37-1)*100,"-"),"-")</f>
        <v>0.98632576756179091</v>
      </c>
      <c r="AB38" s="140">
        <f t="shared" ref="AB38" si="138">IF(M38&lt;&gt;"",IF(M37&lt;&gt;"",(M38/M37-1)*100,"-"),"-")</f>
        <v>3.7022802096233987</v>
      </c>
      <c r="AC38" s="141">
        <f t="shared" ref="AC38" si="139">IF(COUNTIF(Q38:AB38,"-")=0,IF(N38&lt;&gt;"",IF(N37&lt;&gt;"",(N38/N37-1)*100,"-"),"-"),"-")</f>
        <v>-2.4537751027422838</v>
      </c>
    </row>
    <row r="39" spans="1:29" x14ac:dyDescent="0.2">
      <c r="A39" s="7">
        <v>2006</v>
      </c>
      <c r="B39" s="43">
        <v>29106.936999999994</v>
      </c>
      <c r="C39" s="43">
        <v>29583.266000000003</v>
      </c>
      <c r="D39" s="43">
        <v>35643.130000000005</v>
      </c>
      <c r="E39" s="43">
        <v>33050.482000000004</v>
      </c>
      <c r="F39" s="43">
        <v>36440.671000000002</v>
      </c>
      <c r="G39" s="43">
        <v>31693.366999999998</v>
      </c>
      <c r="H39" s="43">
        <v>30408.972999999998</v>
      </c>
      <c r="I39" s="43">
        <v>34577.128000000004</v>
      </c>
      <c r="J39" s="43">
        <v>32589.192000000006</v>
      </c>
      <c r="K39" s="43">
        <v>32631.210999999999</v>
      </c>
      <c r="L39" s="43">
        <v>35916.235999999997</v>
      </c>
      <c r="M39" s="43">
        <v>36678.744999999995</v>
      </c>
      <c r="N39" s="27">
        <f t="shared" si="93"/>
        <v>398319.33799999999</v>
      </c>
      <c r="P39" s="28">
        <f t="shared" si="95"/>
        <v>2006</v>
      </c>
      <c r="Q39" s="140">
        <f t="shared" ref="Q39:R49" si="140">IF(B39&lt;&gt;"",IF(B38&lt;&gt;"",(B39/B38-1)*100,"-"),"-")</f>
        <v>8.4394597693651097</v>
      </c>
      <c r="R39" s="140">
        <f t="shared" si="94"/>
        <v>11.447192238254878</v>
      </c>
      <c r="S39" s="140">
        <f t="shared" si="94"/>
        <v>4.8317486423657297</v>
      </c>
      <c r="T39" s="140">
        <f t="shared" si="94"/>
        <v>-1.3415002076275884</v>
      </c>
      <c r="U39" s="140">
        <f t="shared" si="94"/>
        <v>9.3451012181222204</v>
      </c>
      <c r="V39" s="140">
        <f t="shared" si="94"/>
        <v>-8.212886526341812</v>
      </c>
      <c r="W39" s="140">
        <f t="shared" si="94"/>
        <v>-10.956234667908538</v>
      </c>
      <c r="X39" s="140">
        <f t="shared" si="94"/>
        <v>-5.7910255038173819</v>
      </c>
      <c r="Y39" s="140">
        <f t="shared" si="94"/>
        <v>-6.2905178116409726</v>
      </c>
      <c r="Z39" s="140">
        <f t="shared" si="94"/>
        <v>-9.402716190677463</v>
      </c>
      <c r="AA39" s="140">
        <f t="shared" si="94"/>
        <v>-3.5872211547939514</v>
      </c>
      <c r="AB39" s="140">
        <f t="shared" si="94"/>
        <v>-2.8865009894636917</v>
      </c>
      <c r="AC39" s="141">
        <f t="shared" ref="AC39:AC53" si="141">IF(COUNTIF(Q39:AB39,"-")=0,IF(N39&lt;&gt;"",IF(N38&lt;&gt;"",(N39/N38-1)*100,"-"),"-"),"-")</f>
        <v>-1.749349426286495</v>
      </c>
    </row>
    <row r="40" spans="1:29" x14ac:dyDescent="0.2">
      <c r="A40" s="7">
        <v>2007</v>
      </c>
      <c r="B40" s="43">
        <v>27859.206000000006</v>
      </c>
      <c r="C40" s="43">
        <v>25795.47</v>
      </c>
      <c r="D40" s="43">
        <v>32746.882999999994</v>
      </c>
      <c r="E40" s="43">
        <v>29639.634999999998</v>
      </c>
      <c r="F40" s="43">
        <v>36015.337999999989</v>
      </c>
      <c r="G40" s="43">
        <v>32730.916000000005</v>
      </c>
      <c r="H40" s="43">
        <v>31704.466999999997</v>
      </c>
      <c r="I40" s="43">
        <v>34967.950999999994</v>
      </c>
      <c r="J40" s="43">
        <v>32331.934999999998</v>
      </c>
      <c r="K40" s="43">
        <v>39062.008000000002</v>
      </c>
      <c r="L40" s="43">
        <v>39862.908000000003</v>
      </c>
      <c r="M40" s="43">
        <v>38602.502000000008</v>
      </c>
      <c r="N40" s="27">
        <f t="shared" si="93"/>
        <v>401319.21900000004</v>
      </c>
      <c r="P40" s="28">
        <f t="shared" si="95"/>
        <v>2007</v>
      </c>
      <c r="Q40" s="140">
        <f t="shared" si="140"/>
        <v>-4.2867135075050689</v>
      </c>
      <c r="R40" s="140">
        <f t="shared" si="94"/>
        <v>-12.803846607064962</v>
      </c>
      <c r="S40" s="140">
        <f t="shared" si="94"/>
        <v>-8.1256808815612143</v>
      </c>
      <c r="T40" s="140">
        <f t="shared" si="94"/>
        <v>-10.32011272936959</v>
      </c>
      <c r="U40" s="140">
        <f t="shared" si="94"/>
        <v>-1.1671931068448549</v>
      </c>
      <c r="V40" s="140">
        <f t="shared" si="94"/>
        <v>3.2737102372241145</v>
      </c>
      <c r="W40" s="140">
        <f t="shared" si="94"/>
        <v>4.2602359507504461</v>
      </c>
      <c r="X40" s="140">
        <f t="shared" si="94"/>
        <v>1.130293412454586</v>
      </c>
      <c r="Y40" s="140">
        <f t="shared" si="94"/>
        <v>-0.78939361245903283</v>
      </c>
      <c r="Z40" s="140">
        <f t="shared" si="94"/>
        <v>19.707503347025646</v>
      </c>
      <c r="AA40" s="140">
        <f t="shared" si="94"/>
        <v>10.988545681680018</v>
      </c>
      <c r="AB40" s="140">
        <f t="shared" si="94"/>
        <v>5.2448822880935886</v>
      </c>
      <c r="AC40" s="141">
        <f t="shared" si="141"/>
        <v>0.7531346620183621</v>
      </c>
    </row>
    <row r="41" spans="1:29" x14ac:dyDescent="0.2">
      <c r="A41" s="7">
        <v>2008</v>
      </c>
      <c r="B41" s="43">
        <v>29734.543000000005</v>
      </c>
      <c r="C41" s="43">
        <v>29451.721000000001</v>
      </c>
      <c r="D41" s="43">
        <v>32912.848999999995</v>
      </c>
      <c r="E41" s="43">
        <v>32926.135999999999</v>
      </c>
      <c r="F41" s="43">
        <v>34981.793999999994</v>
      </c>
      <c r="G41" s="43">
        <v>32371.658000000003</v>
      </c>
      <c r="H41" s="43">
        <v>35190.363000000005</v>
      </c>
      <c r="I41" s="43">
        <v>39532.739999999991</v>
      </c>
      <c r="J41" s="43">
        <v>38607.121000000006</v>
      </c>
      <c r="K41" s="43">
        <v>37066.576000000008</v>
      </c>
      <c r="L41" s="43">
        <v>36921.745000000003</v>
      </c>
      <c r="M41" s="43">
        <v>34272.138999999988</v>
      </c>
      <c r="N41" s="27">
        <f t="shared" si="93"/>
        <v>413969.38499999995</v>
      </c>
      <c r="P41" s="28">
        <f t="shared" si="95"/>
        <v>2008</v>
      </c>
      <c r="Q41" s="140">
        <f t="shared" si="140"/>
        <v>6.7314804305621534</v>
      </c>
      <c r="R41" s="140">
        <f t="shared" si="94"/>
        <v>14.174004195310253</v>
      </c>
      <c r="S41" s="140">
        <f t="shared" si="94"/>
        <v>0.50681464858808312</v>
      </c>
      <c r="T41" s="140">
        <f t="shared" si="94"/>
        <v>11.088196598912226</v>
      </c>
      <c r="U41" s="140">
        <f t="shared" si="94"/>
        <v>-2.8697328899148333</v>
      </c>
      <c r="V41" s="140">
        <f t="shared" si="94"/>
        <v>-1.0976105893278465</v>
      </c>
      <c r="W41" s="140">
        <f t="shared" si="94"/>
        <v>10.99496799615023</v>
      </c>
      <c r="X41" s="140">
        <f t="shared" si="94"/>
        <v>13.054207837342258</v>
      </c>
      <c r="Y41" s="140">
        <f t="shared" si="94"/>
        <v>19.408631125851294</v>
      </c>
      <c r="Z41" s="140">
        <f t="shared" si="94"/>
        <v>-5.1083702609450938</v>
      </c>
      <c r="AA41" s="140">
        <f t="shared" si="94"/>
        <v>-7.3781947869934639</v>
      </c>
      <c r="AB41" s="140">
        <f t="shared" si="94"/>
        <v>-11.217829870198614</v>
      </c>
      <c r="AC41" s="141">
        <f t="shared" si="141"/>
        <v>3.1521455741694515</v>
      </c>
    </row>
    <row r="42" spans="1:29" x14ac:dyDescent="0.2">
      <c r="A42" s="7">
        <v>2009</v>
      </c>
      <c r="B42" s="43">
        <v>24989.918000000001</v>
      </c>
      <c r="C42" s="43">
        <v>23720.899000000001</v>
      </c>
      <c r="D42" s="43">
        <v>31441.184999999998</v>
      </c>
      <c r="E42" s="43">
        <v>26282.209999999995</v>
      </c>
      <c r="F42" s="43">
        <v>29796.563999999998</v>
      </c>
      <c r="G42" s="43">
        <v>25395.392999999996</v>
      </c>
      <c r="H42" s="43">
        <v>35055.885000000002</v>
      </c>
      <c r="I42" s="43">
        <v>34705.412999999993</v>
      </c>
      <c r="J42" s="43">
        <v>36472.211000000003</v>
      </c>
      <c r="K42" s="43">
        <v>39194.998000000014</v>
      </c>
      <c r="L42" s="43">
        <v>37805.29800000001</v>
      </c>
      <c r="M42" s="43">
        <v>43063.595000000001</v>
      </c>
      <c r="N42" s="27">
        <f t="shared" si="93"/>
        <v>387923.56900000002</v>
      </c>
      <c r="P42" s="28">
        <f t="shared" si="95"/>
        <v>2009</v>
      </c>
      <c r="Q42" s="140">
        <f t="shared" si="140"/>
        <v>-15.956609792186827</v>
      </c>
      <c r="R42" s="140">
        <f t="shared" si="94"/>
        <v>-19.458360345054192</v>
      </c>
      <c r="S42" s="140">
        <f t="shared" si="94"/>
        <v>-4.4713965661252741</v>
      </c>
      <c r="T42" s="140">
        <f t="shared" si="94"/>
        <v>-20.178274183159552</v>
      </c>
      <c r="U42" s="140">
        <f t="shared" si="94"/>
        <v>-14.822653177821577</v>
      </c>
      <c r="V42" s="140">
        <f t="shared" si="94"/>
        <v>-21.550533494453717</v>
      </c>
      <c r="W42" s="140">
        <f t="shared" si="94"/>
        <v>-0.38214439561194968</v>
      </c>
      <c r="X42" s="140">
        <f t="shared" si="94"/>
        <v>-12.210959827221689</v>
      </c>
      <c r="Y42" s="140">
        <f t="shared" si="94"/>
        <v>-5.5298347680470705</v>
      </c>
      <c r="Z42" s="140">
        <f t="shared" si="94"/>
        <v>5.7421597290238102</v>
      </c>
      <c r="AA42" s="140">
        <f t="shared" si="94"/>
        <v>2.3930423656845168</v>
      </c>
      <c r="AB42" s="140">
        <f t="shared" si="94"/>
        <v>25.651903430947275</v>
      </c>
      <c r="AC42" s="141">
        <f t="shared" si="141"/>
        <v>-6.2917251718988654</v>
      </c>
    </row>
    <row r="43" spans="1:29" x14ac:dyDescent="0.2">
      <c r="A43" s="7">
        <v>2010</v>
      </c>
      <c r="B43" s="43">
        <v>27205.898000000001</v>
      </c>
      <c r="C43" s="43">
        <v>26753.409999999996</v>
      </c>
      <c r="D43" s="43">
        <v>36449.175000000003</v>
      </c>
      <c r="E43" s="43">
        <v>34490.21899999999</v>
      </c>
      <c r="F43" s="43">
        <v>39884.88900000001</v>
      </c>
      <c r="G43" s="43">
        <v>38502.796000000002</v>
      </c>
      <c r="H43" s="43">
        <v>38392.276000000013</v>
      </c>
      <c r="I43" s="43">
        <v>41711.045999999995</v>
      </c>
      <c r="J43" s="43">
        <v>45989.515000000007</v>
      </c>
      <c r="K43" s="43">
        <v>48858.307000000008</v>
      </c>
      <c r="L43" s="43">
        <v>50410.116000000002</v>
      </c>
      <c r="M43" s="43">
        <v>51298.099000000002</v>
      </c>
      <c r="N43" s="27">
        <f t="shared" si="93"/>
        <v>479945.74600000004</v>
      </c>
      <c r="P43" s="28">
        <f t="shared" si="95"/>
        <v>2010</v>
      </c>
      <c r="Q43" s="140">
        <f t="shared" si="140"/>
        <v>8.8674960838206918</v>
      </c>
      <c r="R43" s="140">
        <f t="shared" si="94"/>
        <v>12.784131832440227</v>
      </c>
      <c r="S43" s="140">
        <f t="shared" si="94"/>
        <v>15.928121029789445</v>
      </c>
      <c r="T43" s="140">
        <f t="shared" si="94"/>
        <v>31.230284667841836</v>
      </c>
      <c r="U43" s="140">
        <f t="shared" si="94"/>
        <v>33.85734341718063</v>
      </c>
      <c r="V43" s="140">
        <f t="shared" si="94"/>
        <v>51.613310335461257</v>
      </c>
      <c r="W43" s="140">
        <f t="shared" si="94"/>
        <v>9.5173492268131543</v>
      </c>
      <c r="X43" s="140">
        <f t="shared" si="94"/>
        <v>20.185995193314675</v>
      </c>
      <c r="Y43" s="140">
        <f t="shared" si="94"/>
        <v>26.094672461727097</v>
      </c>
      <c r="Z43" s="140">
        <f t="shared" si="94"/>
        <v>24.654444426811793</v>
      </c>
      <c r="AA43" s="140">
        <f t="shared" si="94"/>
        <v>33.341406275913997</v>
      </c>
      <c r="AB43" s="140">
        <f t="shared" si="94"/>
        <v>19.121729154289135</v>
      </c>
      <c r="AC43" s="141">
        <f t="shared" si="141"/>
        <v>23.721728802716811</v>
      </c>
    </row>
    <row r="44" spans="1:29" x14ac:dyDescent="0.2">
      <c r="A44" s="7">
        <v>2011</v>
      </c>
      <c r="B44" s="43">
        <v>35875.034</v>
      </c>
      <c r="C44" s="43">
        <v>40291.203999999998</v>
      </c>
      <c r="D44" s="43">
        <v>44002.947</v>
      </c>
      <c r="E44" s="43">
        <v>43127.703999999998</v>
      </c>
      <c r="F44" s="43">
        <v>46493.649999999994</v>
      </c>
      <c r="G44" s="43">
        <v>43050.162999999993</v>
      </c>
      <c r="H44" s="43">
        <v>45008.729999999996</v>
      </c>
      <c r="I44" s="43">
        <v>43358.468999999997</v>
      </c>
      <c r="J44" s="43">
        <v>43429.241000000009</v>
      </c>
      <c r="K44" s="43">
        <v>44182.760000000009</v>
      </c>
      <c r="L44" s="43">
        <v>48043.919000000016</v>
      </c>
      <c r="M44" s="43">
        <v>47404.022000000004</v>
      </c>
      <c r="N44" s="27">
        <f t="shared" si="93"/>
        <v>524267.84299999999</v>
      </c>
      <c r="P44" s="28">
        <f t="shared" si="95"/>
        <v>2011</v>
      </c>
      <c r="Q44" s="140">
        <f t="shared" si="140"/>
        <v>31.864913997692689</v>
      </c>
      <c r="R44" s="140">
        <f t="shared" si="94"/>
        <v>50.602125112275417</v>
      </c>
      <c r="S44" s="140">
        <f t="shared" si="94"/>
        <v>20.724123385508708</v>
      </c>
      <c r="T44" s="140">
        <f t="shared" si="94"/>
        <v>25.043288359520165</v>
      </c>
      <c r="U44" s="140">
        <f t="shared" si="94"/>
        <v>16.569586040467566</v>
      </c>
      <c r="V44" s="140">
        <f t="shared" si="94"/>
        <v>11.810485139832426</v>
      </c>
      <c r="W44" s="140">
        <f t="shared" si="94"/>
        <v>17.233815468507217</v>
      </c>
      <c r="X44" s="140">
        <f t="shared" si="94"/>
        <v>3.9496084562348432</v>
      </c>
      <c r="Y44" s="140">
        <f t="shared" si="94"/>
        <v>-5.5670819750980094</v>
      </c>
      <c r="Z44" s="140">
        <f t="shared" si="94"/>
        <v>-9.5696050213119328</v>
      </c>
      <c r="AA44" s="140">
        <f t="shared" si="94"/>
        <v>-4.6938931860422306</v>
      </c>
      <c r="AB44" s="140">
        <f t="shared" si="94"/>
        <v>-7.5910746712075987</v>
      </c>
      <c r="AC44" s="141">
        <f t="shared" si="141"/>
        <v>9.2348140116653923</v>
      </c>
    </row>
    <row r="45" spans="1:29" x14ac:dyDescent="0.2">
      <c r="A45" s="7">
        <v>2012</v>
      </c>
      <c r="B45" s="43">
        <v>32485.531000000006</v>
      </c>
      <c r="C45" s="43">
        <v>36548.166999999994</v>
      </c>
      <c r="D45" s="43">
        <v>41845.328999999998</v>
      </c>
      <c r="E45" s="43">
        <v>40135.523000000001</v>
      </c>
      <c r="F45" s="43">
        <v>39555.553999999989</v>
      </c>
      <c r="G45" s="43">
        <v>41586.594999999994</v>
      </c>
      <c r="H45" s="43">
        <v>44039.883000000002</v>
      </c>
      <c r="I45" s="43">
        <v>44133.96</v>
      </c>
      <c r="J45" s="43">
        <v>43155.697000000015</v>
      </c>
      <c r="K45" s="43">
        <v>47817.394000000008</v>
      </c>
      <c r="L45" s="43">
        <v>50284.731000000007</v>
      </c>
      <c r="M45" s="43">
        <v>48776.189000000013</v>
      </c>
      <c r="N45" s="27">
        <f t="shared" ref="N45:N50" si="142">SUM(B45:M45)</f>
        <v>510364.55300000013</v>
      </c>
      <c r="P45" s="28">
        <f t="shared" si="95"/>
        <v>2012</v>
      </c>
      <c r="Q45" s="140">
        <f t="shared" si="140"/>
        <v>-9.448083031781918</v>
      </c>
      <c r="R45" s="140">
        <f t="shared" si="94"/>
        <v>-9.2899606574179394</v>
      </c>
      <c r="S45" s="140">
        <f t="shared" si="94"/>
        <v>-4.9033488597934216</v>
      </c>
      <c r="T45" s="140">
        <f t="shared" si="94"/>
        <v>-6.9379557047599789</v>
      </c>
      <c r="U45" s="140">
        <f t="shared" si="94"/>
        <v>-14.922674386717338</v>
      </c>
      <c r="V45" s="140">
        <f t="shared" si="94"/>
        <v>-3.3996805075976133</v>
      </c>
      <c r="W45" s="140">
        <f t="shared" si="94"/>
        <v>-2.1525757336409934</v>
      </c>
      <c r="X45" s="140">
        <f t="shared" si="94"/>
        <v>1.7885571559272506</v>
      </c>
      <c r="Y45" s="140">
        <f t="shared" si="94"/>
        <v>-0.62986134157857476</v>
      </c>
      <c r="Z45" s="140">
        <f t="shared" si="94"/>
        <v>8.2263624997623417</v>
      </c>
      <c r="AA45" s="140">
        <f t="shared" si="94"/>
        <v>4.6640907874313742</v>
      </c>
      <c r="AB45" s="140">
        <f t="shared" si="94"/>
        <v>2.894621473258141</v>
      </c>
      <c r="AC45" s="141">
        <f t="shared" si="141"/>
        <v>-2.6519440750822243</v>
      </c>
    </row>
    <row r="46" spans="1:29" x14ac:dyDescent="0.2">
      <c r="A46" s="7">
        <v>2013</v>
      </c>
      <c r="B46" s="43">
        <v>39213.141000000003</v>
      </c>
      <c r="C46" s="43">
        <v>37699.47099999999</v>
      </c>
      <c r="D46" s="43">
        <v>44995.886999999995</v>
      </c>
      <c r="E46" s="43">
        <v>43537.955000000009</v>
      </c>
      <c r="F46" s="43">
        <v>43747.330000000016</v>
      </c>
      <c r="G46" s="43">
        <v>41754.36</v>
      </c>
      <c r="H46" s="43">
        <v>42429.347000000009</v>
      </c>
      <c r="I46" s="43">
        <v>45606.219000000005</v>
      </c>
      <c r="J46" s="43">
        <v>41170.009000000005</v>
      </c>
      <c r="K46" s="43">
        <v>46973.423000000003</v>
      </c>
      <c r="L46" s="43">
        <v>49191.122000000003</v>
      </c>
      <c r="M46" s="43">
        <v>44436.036</v>
      </c>
      <c r="N46" s="27">
        <f t="shared" si="142"/>
        <v>520754.3000000001</v>
      </c>
      <c r="P46" s="28">
        <f t="shared" si="95"/>
        <v>2013</v>
      </c>
      <c r="Q46" s="140">
        <f t="shared" si="140"/>
        <v>20.709558356918944</v>
      </c>
      <c r="R46" s="140">
        <f t="shared" si="94"/>
        <v>3.1501005235091473</v>
      </c>
      <c r="S46" s="140">
        <f t="shared" si="94"/>
        <v>7.5290553934944437</v>
      </c>
      <c r="T46" s="140">
        <f t="shared" si="94"/>
        <v>8.4773580750399304</v>
      </c>
      <c r="U46" s="140">
        <f t="shared" si="94"/>
        <v>10.597186933597303</v>
      </c>
      <c r="V46" s="140">
        <f t="shared" si="94"/>
        <v>0.40341124345479873</v>
      </c>
      <c r="W46" s="140">
        <f t="shared" si="94"/>
        <v>-3.6569942749393625</v>
      </c>
      <c r="X46" s="140">
        <f t="shared" si="94"/>
        <v>3.3358869224515697</v>
      </c>
      <c r="Y46" s="140">
        <f t="shared" si="94"/>
        <v>-4.6012186988892978</v>
      </c>
      <c r="Z46" s="140">
        <f t="shared" si="94"/>
        <v>-1.76498744369048</v>
      </c>
      <c r="AA46" s="140">
        <f t="shared" si="94"/>
        <v>-2.1748331516380226</v>
      </c>
      <c r="AB46" s="140">
        <f t="shared" si="94"/>
        <v>-8.8980977993176396</v>
      </c>
      <c r="AC46" s="141">
        <f t="shared" si="141"/>
        <v>2.035750119973545</v>
      </c>
    </row>
    <row r="47" spans="1:29" x14ac:dyDescent="0.2">
      <c r="A47" s="7">
        <v>2014</v>
      </c>
      <c r="B47" s="43">
        <v>37558.065999999999</v>
      </c>
      <c r="C47" s="43">
        <v>40466.283000000003</v>
      </c>
      <c r="D47" s="43">
        <v>42219.86</v>
      </c>
      <c r="E47" s="43">
        <v>43699.827000000005</v>
      </c>
      <c r="F47" s="43">
        <v>44893.188999999991</v>
      </c>
      <c r="G47" s="43">
        <v>35702.174999999996</v>
      </c>
      <c r="H47" s="43">
        <v>41783.50299999999</v>
      </c>
      <c r="I47" s="43">
        <v>44048.692999999992</v>
      </c>
      <c r="J47" s="43">
        <v>43117.816000000006</v>
      </c>
      <c r="K47" s="43">
        <v>47718.167000000009</v>
      </c>
      <c r="L47" s="43">
        <v>48222.078000000001</v>
      </c>
      <c r="M47" s="43">
        <v>44927.306000000004</v>
      </c>
      <c r="N47" s="27">
        <f t="shared" si="142"/>
        <v>514356.96299999993</v>
      </c>
      <c r="P47" s="28">
        <f t="shared" si="95"/>
        <v>2014</v>
      </c>
      <c r="Q47" s="140">
        <f t="shared" si="140"/>
        <v>-4.2207151934092852</v>
      </c>
      <c r="R47" s="140">
        <f t="shared" si="94"/>
        <v>7.3391268540611954</v>
      </c>
      <c r="S47" s="140">
        <f t="shared" si="94"/>
        <v>-6.1695127823571898</v>
      </c>
      <c r="T47" s="140">
        <f t="shared" si="94"/>
        <v>0.37179513828795585</v>
      </c>
      <c r="U47" s="140">
        <f t="shared" si="94"/>
        <v>2.6192661357846925</v>
      </c>
      <c r="V47" s="140">
        <f t="shared" si="94"/>
        <v>-14.49473779504704</v>
      </c>
      <c r="W47" s="140">
        <f t="shared" si="94"/>
        <v>-1.5221634214639623</v>
      </c>
      <c r="X47" s="140">
        <f t="shared" si="94"/>
        <v>-3.4151614278745912</v>
      </c>
      <c r="Y47" s="140">
        <f t="shared" si="94"/>
        <v>4.7311308579019329</v>
      </c>
      <c r="Z47" s="140">
        <f t="shared" si="94"/>
        <v>1.585458228155967</v>
      </c>
      <c r="AA47" s="140">
        <f t="shared" si="94"/>
        <v>-1.9699570991692394</v>
      </c>
      <c r="AB47" s="140">
        <f t="shared" si="94"/>
        <v>1.1055666621568205</v>
      </c>
      <c r="AC47" s="141">
        <f t="shared" si="141"/>
        <v>-1.2284751177283004</v>
      </c>
    </row>
    <row r="48" spans="1:29" x14ac:dyDescent="0.2">
      <c r="A48" s="7">
        <v>2015</v>
      </c>
      <c r="B48" s="43">
        <v>35137.988000000005</v>
      </c>
      <c r="C48" s="43">
        <v>32855.871999999996</v>
      </c>
      <c r="D48" s="43">
        <v>41098.819999999992</v>
      </c>
      <c r="E48" s="43">
        <v>37341.477999999996</v>
      </c>
      <c r="F48" s="43">
        <v>40260.824999999997</v>
      </c>
      <c r="G48" s="43">
        <v>35225.724999999999</v>
      </c>
      <c r="H48" s="43">
        <v>38008.843999999997</v>
      </c>
      <c r="I48" s="43">
        <v>37367.811000000002</v>
      </c>
      <c r="J48" s="43">
        <v>37543.527000000002</v>
      </c>
      <c r="K48" s="43">
        <v>40195.387999999999</v>
      </c>
      <c r="L48" s="43">
        <v>40694.400000000001</v>
      </c>
      <c r="M48" s="43">
        <v>39649.053999999996</v>
      </c>
      <c r="N48" s="27">
        <f t="shared" si="142"/>
        <v>455379.73200000002</v>
      </c>
      <c r="P48" s="28">
        <f t="shared" si="95"/>
        <v>2015</v>
      </c>
      <c r="Q48" s="140">
        <f t="shared" si="140"/>
        <v>-6.4435639470892703</v>
      </c>
      <c r="R48" s="140">
        <f t="shared" si="94"/>
        <v>-18.806795276946996</v>
      </c>
      <c r="S48" s="140">
        <f t="shared" si="94"/>
        <v>-2.6552432907167578</v>
      </c>
      <c r="T48" s="140">
        <f t="shared" si="94"/>
        <v>-14.550055312575971</v>
      </c>
      <c r="U48" s="140">
        <f t="shared" si="94"/>
        <v>-10.318634303301543</v>
      </c>
      <c r="V48" s="140">
        <f t="shared" si="94"/>
        <v>-1.3345125332000052</v>
      </c>
      <c r="W48" s="140">
        <f t="shared" si="94"/>
        <v>-9.0338500340672585</v>
      </c>
      <c r="X48" s="140">
        <f t="shared" si="94"/>
        <v>-15.167037986802445</v>
      </c>
      <c r="Y48" s="140">
        <f t="shared" si="94"/>
        <v>-12.928041160526316</v>
      </c>
      <c r="Z48" s="140">
        <f t="shared" si="94"/>
        <v>-15.765020898644345</v>
      </c>
      <c r="AA48" s="140">
        <f t="shared" si="94"/>
        <v>-15.61043885334017</v>
      </c>
      <c r="AB48" s="140">
        <f t="shared" si="94"/>
        <v>-11.748427559845243</v>
      </c>
      <c r="AC48" s="141">
        <f t="shared" si="141"/>
        <v>-11.466206397987444</v>
      </c>
    </row>
    <row r="49" spans="1:29" x14ac:dyDescent="0.2">
      <c r="A49" s="7">
        <v>2016</v>
      </c>
      <c r="B49" s="43">
        <v>30277.639000000003</v>
      </c>
      <c r="C49" s="43">
        <v>30633.053</v>
      </c>
      <c r="D49" s="43">
        <v>35015.451000000001</v>
      </c>
      <c r="E49" s="43">
        <v>34653.815999999999</v>
      </c>
      <c r="F49" s="43">
        <v>33901.098999999995</v>
      </c>
      <c r="G49" s="43">
        <v>34912.594999999994</v>
      </c>
      <c r="H49" s="43">
        <v>35986.324999999997</v>
      </c>
      <c r="I49" s="43">
        <v>35140.826000000001</v>
      </c>
      <c r="J49" s="43">
        <v>35469.678</v>
      </c>
      <c r="K49" s="43">
        <v>35757.135999999999</v>
      </c>
      <c r="L49" s="43">
        <v>37208.366000000002</v>
      </c>
      <c r="M49" s="43">
        <v>39378.786</v>
      </c>
      <c r="N49" s="27">
        <f t="shared" si="142"/>
        <v>418334.77</v>
      </c>
      <c r="P49" s="28">
        <f t="shared" si="95"/>
        <v>2016</v>
      </c>
      <c r="Q49" s="140">
        <f t="shared" si="140"/>
        <v>-13.832177869717533</v>
      </c>
      <c r="R49" s="140">
        <f t="shared" si="140"/>
        <v>-6.7653629768219092</v>
      </c>
      <c r="S49" s="140">
        <f t="shared" si="94"/>
        <v>-14.801809395014242</v>
      </c>
      <c r="T49" s="140">
        <f t="shared" si="94"/>
        <v>-7.1975244257873161</v>
      </c>
      <c r="U49" s="140">
        <f t="shared" si="94"/>
        <v>-15.796313165465447</v>
      </c>
      <c r="V49" s="140">
        <f t="shared" si="94"/>
        <v>-0.88892421660591303</v>
      </c>
      <c r="W49" s="140">
        <f t="shared" si="94"/>
        <v>-5.3211799864263165</v>
      </c>
      <c r="X49" s="140">
        <f t="shared" si="94"/>
        <v>-5.9596346170772474</v>
      </c>
      <c r="Y49" s="140">
        <f t="shared" si="94"/>
        <v>-5.5238523540955597</v>
      </c>
      <c r="Z49" s="140">
        <f t="shared" si="94"/>
        <v>-11.041694634220223</v>
      </c>
      <c r="AA49" s="140">
        <f t="shared" si="94"/>
        <v>-8.5663727687347642</v>
      </c>
      <c r="AB49" s="140">
        <f t="shared" ref="AB49" si="143">IF(M49&lt;&gt;"",IF(M48&lt;&gt;"",(M49/M48-1)*100,"-"),"-")</f>
        <v>-0.68165056346614072</v>
      </c>
      <c r="AC49" s="141">
        <f t="shared" si="141"/>
        <v>-8.1349606486219255</v>
      </c>
    </row>
    <row r="50" spans="1:29" x14ac:dyDescent="0.2">
      <c r="A50" s="7">
        <v>2017</v>
      </c>
      <c r="B50" s="43">
        <v>28162.893</v>
      </c>
      <c r="C50" s="43">
        <v>30607.957000000002</v>
      </c>
      <c r="D50" s="43">
        <v>35517.08</v>
      </c>
      <c r="E50" s="43">
        <v>30072.668999999994</v>
      </c>
      <c r="F50" s="43">
        <v>37443.384999999995</v>
      </c>
      <c r="G50" s="43">
        <v>34791.663</v>
      </c>
      <c r="H50" s="43">
        <v>35569.601000000002</v>
      </c>
      <c r="I50" s="43">
        <v>37828.791000000005</v>
      </c>
      <c r="J50" s="43">
        <v>35722.298000000003</v>
      </c>
      <c r="K50" s="43">
        <v>37787.332000000002</v>
      </c>
      <c r="L50" s="43">
        <v>40097.558999999994</v>
      </c>
      <c r="M50" s="43">
        <v>42480.236000000004</v>
      </c>
      <c r="N50" s="27">
        <f t="shared" si="142"/>
        <v>426081.46400000004</v>
      </c>
      <c r="P50" s="28">
        <f t="shared" si="95"/>
        <v>2017</v>
      </c>
      <c r="Q50" s="140">
        <f t="shared" ref="Q50" si="144">IF(B50&lt;&gt;"",IF(B49&lt;&gt;"",(B50/B49-1)*100,"-"),"-")</f>
        <v>-6.9845142152596633</v>
      </c>
      <c r="R50" s="140">
        <f t="shared" ref="R50" si="145">IF(C50&lt;&gt;"",IF(C49&lt;&gt;"",(C50/C49-1)*100,"-"),"-")</f>
        <v>-8.192457996268887E-2</v>
      </c>
      <c r="S50" s="140">
        <f t="shared" ref="S50" si="146">IF(D50&lt;&gt;"",IF(D49&lt;&gt;"",(D50/D49-1)*100,"-"),"-")</f>
        <v>1.4325932857469192</v>
      </c>
      <c r="T50" s="140">
        <f t="shared" ref="T50" si="147">IF(E50&lt;&gt;"",IF(E49&lt;&gt;"",(E50/E49-1)*100,"-"),"-")</f>
        <v>-13.219747574119989</v>
      </c>
      <c r="U50" s="140">
        <f t="shared" ref="U50" si="148">IF(F50&lt;&gt;"",IF(F49&lt;&gt;"",(F50/F49-1)*100,"-"),"-")</f>
        <v>10.448882497880074</v>
      </c>
      <c r="V50" s="140">
        <f t="shared" ref="V50" si="149">IF(G50&lt;&gt;"",IF(G49&lt;&gt;"",(G50/G49-1)*100,"-"),"-")</f>
        <v>-0.34638502236797875</v>
      </c>
      <c r="W50" s="140">
        <f t="shared" ref="W50" si="150">IF(H50&lt;&gt;"",IF(H49&lt;&gt;"",(H50/H49-1)*100,"-"),"-")</f>
        <v>-1.1580065483207669</v>
      </c>
      <c r="X50" s="140">
        <f t="shared" ref="X50" si="151">IF(I50&lt;&gt;"",IF(I49&lt;&gt;"",(I50/I49-1)*100,"-"),"-")</f>
        <v>7.6491229887424961</v>
      </c>
      <c r="Y50" s="140">
        <f t="shared" ref="Y50" si="152">IF(J50&lt;&gt;"",IF(J49&lt;&gt;"",(J50/J49-1)*100,"-"),"-")</f>
        <v>0.71221396484062449</v>
      </c>
      <c r="Z50" s="140">
        <f t="shared" ref="Z50" si="153">IF(K50&lt;&gt;"",IF(K49&lt;&gt;"",(K50/K49-1)*100,"-"),"-")</f>
        <v>5.6777366061979917</v>
      </c>
      <c r="AA50" s="140">
        <f t="shared" ref="AA50" si="154">IF(L50&lt;&gt;"",IF(L49&lt;&gt;"",(L50/L49-1)*100,"-"),"-")</f>
        <v>7.7649015815421496</v>
      </c>
      <c r="AB50" s="140">
        <f t="shared" ref="AB50" si="155">IF(M50&lt;&gt;"",IF(M49&lt;&gt;"",(M50/M49-1)*100,"-"),"-")</f>
        <v>7.8759411222072861</v>
      </c>
      <c r="AC50" s="141">
        <f t="shared" si="141"/>
        <v>1.8517930030057084</v>
      </c>
    </row>
    <row r="51" spans="1:29" x14ac:dyDescent="0.2">
      <c r="A51" s="7">
        <v>2018</v>
      </c>
      <c r="B51" s="43">
        <v>32411.218999999997</v>
      </c>
      <c r="C51" s="43">
        <v>31824.295999999995</v>
      </c>
      <c r="D51" s="43">
        <v>40574.994000000006</v>
      </c>
      <c r="E51" s="43">
        <v>38618.103000000003</v>
      </c>
      <c r="F51" s="91">
        <v>39841.867000000006</v>
      </c>
      <c r="G51" s="91">
        <v>41185.534999999996</v>
      </c>
      <c r="H51" s="91">
        <v>37309.086000000003</v>
      </c>
      <c r="I51" s="91">
        <v>42145.356999999996</v>
      </c>
      <c r="J51" s="91">
        <v>38893.078999999998</v>
      </c>
      <c r="K51" s="91">
        <v>41579.822000000015</v>
      </c>
      <c r="L51" s="91">
        <v>43073.057000000001</v>
      </c>
      <c r="M51" s="91">
        <v>43099.334000000003</v>
      </c>
      <c r="N51" s="92">
        <f t="shared" ref="N51" si="156">SUM(B51:M51)</f>
        <v>470555.74900000007</v>
      </c>
      <c r="P51" s="28">
        <f t="shared" si="95"/>
        <v>2018</v>
      </c>
      <c r="Q51" s="140">
        <f t="shared" ref="Q51" si="157">IF(B51&lt;&gt;"",IF(B50&lt;&gt;"",(B51/B50-1)*100,"-"),"-")</f>
        <v>15.084835212064318</v>
      </c>
      <c r="R51" s="140">
        <f t="shared" ref="R51" si="158">IF(C51&lt;&gt;"",IF(C50&lt;&gt;"",(C51/C50-1)*100,"-"),"-")</f>
        <v>3.9739307004384328</v>
      </c>
      <c r="S51" s="140">
        <f t="shared" ref="S51:S52" si="159">IF(D51&lt;&gt;"",IF(D50&lt;&gt;"",(D51/D50-1)*100,"-"),"-")</f>
        <v>14.240793443605181</v>
      </c>
      <c r="T51" s="140">
        <f t="shared" ref="T51" si="160">IF(E51&lt;&gt;"",IF(E50&lt;&gt;"",(E51/E50-1)*100,"-"),"-")</f>
        <v>28.415948049040839</v>
      </c>
      <c r="U51" s="140">
        <f t="shared" ref="U51" si="161">IF(F51&lt;&gt;"",IF(F50&lt;&gt;"",(F51/F50-1)*100,"-"),"-")</f>
        <v>6.4056227822351319</v>
      </c>
      <c r="V51" s="140">
        <f t="shared" ref="V51" si="162">IF(G51&lt;&gt;"",IF(G50&lt;&gt;"",(G51/G50-1)*100,"-"),"-")</f>
        <v>18.37759810446542</v>
      </c>
      <c r="W51" s="140">
        <f t="shared" ref="W51" si="163">IF(H51&lt;&gt;"",IF(H50&lt;&gt;"",(H51/H50-1)*100,"-"),"-")</f>
        <v>4.8903697289154335</v>
      </c>
      <c r="X51" s="140">
        <f t="shared" ref="X51" si="164">IF(I51&lt;&gt;"",IF(I50&lt;&gt;"",(I51/I50-1)*100,"-"),"-")</f>
        <v>11.410795549876251</v>
      </c>
      <c r="Y51" s="140">
        <f t="shared" ref="Y51" si="165">IF(J51&lt;&gt;"",IF(J50&lt;&gt;"",(J51/J50-1)*100,"-"),"-")</f>
        <v>8.8761954788014954</v>
      </c>
      <c r="Z51" s="140">
        <f t="shared" ref="Z51" si="166">IF(K51&lt;&gt;"",IF(K50&lt;&gt;"",(K51/K50-1)*100,"-"),"-")</f>
        <v>10.036405851569551</v>
      </c>
      <c r="AA51" s="140">
        <f t="shared" ref="AA51" si="167">IF(L51&lt;&gt;"",IF(L50&lt;&gt;"",(L51/L50-1)*100,"-"),"-")</f>
        <v>7.4206462293627595</v>
      </c>
      <c r="AB51" s="140">
        <f t="shared" ref="AB51:AB53" si="168">IF(M51&lt;&gt;"",IF(M50&lt;&gt;"",(M51/M50-1)*100,"-"),"-")</f>
        <v>1.4573789091002265</v>
      </c>
      <c r="AC51" s="141">
        <f t="shared" si="141"/>
        <v>10.437976949872674</v>
      </c>
    </row>
    <row r="52" spans="1:29" x14ac:dyDescent="0.2">
      <c r="A52" s="7">
        <v>2019</v>
      </c>
      <c r="B52" s="91">
        <v>33610.399000000005</v>
      </c>
      <c r="C52" s="91">
        <v>36179.065000000002</v>
      </c>
      <c r="D52" s="91">
        <v>36814.21</v>
      </c>
      <c r="E52" s="91">
        <v>36853.69400000001</v>
      </c>
      <c r="F52" s="91">
        <v>39127.226000000002</v>
      </c>
      <c r="G52" s="91">
        <v>34355.714000000007</v>
      </c>
      <c r="H52" s="91">
        <v>36822.205999999998</v>
      </c>
      <c r="I52" s="91">
        <v>38152.371999999996</v>
      </c>
      <c r="J52" s="91">
        <v>36403.578999999998</v>
      </c>
      <c r="K52" s="91">
        <v>42393.249999999993</v>
      </c>
      <c r="L52" s="91">
        <v>42546.209000000003</v>
      </c>
      <c r="M52" s="91">
        <v>42546.956999999995</v>
      </c>
      <c r="N52" s="32">
        <f t="shared" ref="N52:N53" si="169">SUM(B52:M52)</f>
        <v>455804.88099999999</v>
      </c>
      <c r="P52" s="28">
        <f t="shared" si="95"/>
        <v>2019</v>
      </c>
      <c r="Q52" s="140">
        <f t="shared" ref="Q52:S53" si="170">IF(B52&lt;&gt;"",IF(B51&lt;&gt;"",(B52/B51-1)*100,"-"),"-")</f>
        <v>3.6998916949097405</v>
      </c>
      <c r="R52" s="140">
        <f t="shared" ref="R52" si="171">IF(C52&lt;&gt;"",IF(C51&lt;&gt;"",(C52/C51-1)*100,"-"),"-")</f>
        <v>13.683787380559842</v>
      </c>
      <c r="S52" s="140">
        <f t="shared" si="159"/>
        <v>-9.2687234901378091</v>
      </c>
      <c r="T52" s="140">
        <f t="shared" ref="T52:T53" si="172">IF(E52&lt;&gt;"",IF(E51&lt;&gt;"",(E52/E51-1)*100,"-"),"-")</f>
        <v>-4.5688650216712983</v>
      </c>
      <c r="U52" s="140">
        <f t="shared" ref="U52:U53" si="173">IF(F52&lt;&gt;"",IF(F51&lt;&gt;"",(F52/F51-1)*100,"-"),"-")</f>
        <v>-1.7936935535676657</v>
      </c>
      <c r="V52" s="140">
        <f t="shared" ref="V52:V53" si="174">IF(G52&lt;&gt;"",IF(G51&lt;&gt;"",(G52/G51-1)*100,"-"),"-")</f>
        <v>-16.583057619622977</v>
      </c>
      <c r="W52" s="140">
        <f t="shared" ref="W52:W53" si="175">IF(H52&lt;&gt;"",IF(H51&lt;&gt;"",(H52/H51-1)*100,"-"),"-")</f>
        <v>-1.304990425120589</v>
      </c>
      <c r="X52" s="140">
        <f t="shared" ref="X52" si="176">IF(I52&lt;&gt;"",IF(I51&lt;&gt;"",(I52/I51-1)*100,"-"),"-")</f>
        <v>-9.4743176573400483</v>
      </c>
      <c r="Y52" s="140">
        <f t="shared" ref="Y52:Y53" si="177">IF(J52&lt;&gt;"",IF(J51&lt;&gt;"",(J52/J51-1)*100,"-"),"-")</f>
        <v>-6.4008817609940376</v>
      </c>
      <c r="Z52" s="140">
        <f t="shared" ref="Z52:Z53" si="178">IF(K52&lt;&gt;"",IF(K51&lt;&gt;"",(K52/K51-1)*100,"-"),"-")</f>
        <v>1.9563046710492804</v>
      </c>
      <c r="AA52" s="140">
        <f t="shared" ref="AA52:AA53" si="179">IF(L52&lt;&gt;"",IF(L51&lt;&gt;"",(L52/L51-1)*100,"-"),"-")</f>
        <v>-1.2231497755081477</v>
      </c>
      <c r="AB52" s="140">
        <f t="shared" si="168"/>
        <v>-1.2816369737871258</v>
      </c>
      <c r="AC52" s="141">
        <f t="shared" si="141"/>
        <v>-3.1347758541571014</v>
      </c>
    </row>
    <row r="53" spans="1:29" x14ac:dyDescent="0.2">
      <c r="A53" s="7">
        <v>2020</v>
      </c>
      <c r="B53" s="91">
        <v>34478.606</v>
      </c>
      <c r="C53" s="91">
        <v>33887.424999999988</v>
      </c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32">
        <f t="shared" si="169"/>
        <v>68366.030999999988</v>
      </c>
      <c r="P53" s="28">
        <f t="shared" si="95"/>
        <v>2020</v>
      </c>
      <c r="Q53" s="140">
        <f t="shared" si="170"/>
        <v>2.5831499352328313</v>
      </c>
      <c r="R53" s="140">
        <f t="shared" si="170"/>
        <v>-6.3341603770025952</v>
      </c>
      <c r="S53" s="140" t="str">
        <f t="shared" si="170"/>
        <v>-</v>
      </c>
      <c r="T53" s="140" t="str">
        <f t="shared" si="172"/>
        <v>-</v>
      </c>
      <c r="U53" s="140" t="str">
        <f t="shared" si="173"/>
        <v>-</v>
      </c>
      <c r="V53" s="140" t="str">
        <f t="shared" si="174"/>
        <v>-</v>
      </c>
      <c r="W53" s="140" t="str">
        <f t="shared" si="175"/>
        <v>-</v>
      </c>
      <c r="X53" s="140" t="str">
        <f>IF(I53&lt;&gt;"",IF(I52&lt;&gt;"",(I53/I52-1)*100,"-"),"-")</f>
        <v>-</v>
      </c>
      <c r="Y53" s="140" t="str">
        <f t="shared" si="177"/>
        <v>-</v>
      </c>
      <c r="Z53" s="140" t="str">
        <f t="shared" si="178"/>
        <v>-</v>
      </c>
      <c r="AA53" s="140" t="str">
        <f t="shared" si="179"/>
        <v>-</v>
      </c>
      <c r="AB53" s="140" t="str">
        <f t="shared" si="168"/>
        <v>-</v>
      </c>
      <c r="AC53" s="141" t="str">
        <f t="shared" si="141"/>
        <v>-</v>
      </c>
    </row>
    <row r="54" spans="1:29" x14ac:dyDescent="0.2">
      <c r="P54" s="143"/>
    </row>
    <row r="55" spans="1:29" ht="15.75" x14ac:dyDescent="0.2">
      <c r="A55" s="38" t="s">
        <v>24</v>
      </c>
      <c r="B55" s="3"/>
      <c r="C55" s="3"/>
      <c r="D55" s="3"/>
      <c r="E55" s="3"/>
      <c r="F55" s="3"/>
      <c r="G55" s="2"/>
      <c r="H55" s="2"/>
      <c r="I55" s="2"/>
      <c r="J55" s="89"/>
      <c r="K55" s="89"/>
      <c r="L55" s="93"/>
      <c r="M55" s="93"/>
      <c r="N55" s="90"/>
      <c r="P55" s="145"/>
    </row>
    <row r="56" spans="1:29" ht="14.25" x14ac:dyDescent="0.2">
      <c r="A56" s="21"/>
      <c r="B56" s="94"/>
      <c r="C56" s="94"/>
      <c r="D56" s="94"/>
      <c r="E56" s="94"/>
      <c r="F56" s="94"/>
      <c r="H56" s="21"/>
      <c r="I56" s="21"/>
      <c r="J56" s="21"/>
      <c r="K56" s="89"/>
      <c r="L56" s="89"/>
      <c r="M56" s="89"/>
      <c r="N56" s="90"/>
    </row>
    <row r="57" spans="1:29" ht="15.75" x14ac:dyDescent="0.2">
      <c r="A57" s="6" t="s">
        <v>19</v>
      </c>
      <c r="B57" s="21"/>
      <c r="C57" s="95"/>
      <c r="D57" s="95"/>
      <c r="E57" s="95"/>
      <c r="F57" s="95"/>
      <c r="G57" s="95"/>
      <c r="H57" s="21"/>
      <c r="I57" s="21"/>
      <c r="J57" s="21"/>
      <c r="K57" s="88"/>
      <c r="L57" s="88"/>
      <c r="M57" s="89"/>
      <c r="N57" s="90"/>
      <c r="P57" s="22" t="s">
        <v>20</v>
      </c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45"/>
      <c r="AC57" s="145"/>
    </row>
    <row r="58" spans="1:29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P58" s="10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</row>
    <row r="59" spans="1:29" ht="15" x14ac:dyDescent="0.2">
      <c r="A59" s="33"/>
      <c r="B59" s="5" t="s">
        <v>4</v>
      </c>
      <c r="C59" s="5" t="s">
        <v>5</v>
      </c>
      <c r="D59" s="5" t="s">
        <v>6</v>
      </c>
      <c r="E59" s="5" t="s">
        <v>7</v>
      </c>
      <c r="F59" s="5" t="s">
        <v>8</v>
      </c>
      <c r="G59" s="5" t="s">
        <v>9</v>
      </c>
      <c r="H59" s="5" t="s">
        <v>10</v>
      </c>
      <c r="I59" s="5" t="s">
        <v>11</v>
      </c>
      <c r="J59" s="5" t="s">
        <v>12</v>
      </c>
      <c r="K59" s="5" t="s">
        <v>13</v>
      </c>
      <c r="L59" s="5" t="s">
        <v>14</v>
      </c>
      <c r="M59" s="8" t="s">
        <v>15</v>
      </c>
      <c r="N59" s="8" t="s">
        <v>3</v>
      </c>
      <c r="P59" s="25"/>
      <c r="Q59" s="146" t="s">
        <v>4</v>
      </c>
      <c r="R59" s="146" t="s">
        <v>5</v>
      </c>
      <c r="S59" s="146" t="s">
        <v>6</v>
      </c>
      <c r="T59" s="146" t="s">
        <v>7</v>
      </c>
      <c r="U59" s="146" t="s">
        <v>8</v>
      </c>
      <c r="V59" s="146" t="s">
        <v>9</v>
      </c>
      <c r="W59" s="146" t="s">
        <v>10</v>
      </c>
      <c r="X59" s="146" t="s">
        <v>11</v>
      </c>
      <c r="Y59" s="146" t="s">
        <v>12</v>
      </c>
      <c r="Z59" s="146" t="s">
        <v>13</v>
      </c>
      <c r="AA59" s="146" t="s">
        <v>14</v>
      </c>
      <c r="AB59" s="146" t="s">
        <v>15</v>
      </c>
      <c r="AC59" s="146" t="s">
        <v>3</v>
      </c>
    </row>
    <row r="60" spans="1:29" x14ac:dyDescent="0.2">
      <c r="A60" s="7">
        <v>2000</v>
      </c>
      <c r="B60" s="43">
        <v>365717</v>
      </c>
      <c r="C60" s="43">
        <v>343733</v>
      </c>
      <c r="D60" s="43">
        <v>356639</v>
      </c>
      <c r="E60" s="43">
        <v>327656</v>
      </c>
      <c r="F60" s="43">
        <v>294514</v>
      </c>
      <c r="G60" s="43">
        <v>294221</v>
      </c>
      <c r="H60" s="43">
        <v>343532</v>
      </c>
      <c r="I60" s="43">
        <v>315645</v>
      </c>
      <c r="J60" s="43">
        <v>305030</v>
      </c>
      <c r="K60" s="43">
        <v>310186</v>
      </c>
      <c r="L60" s="43">
        <v>285719</v>
      </c>
      <c r="M60" s="43">
        <v>301574</v>
      </c>
      <c r="N60" s="27">
        <f>SUM(B60:M60)</f>
        <v>3844166</v>
      </c>
      <c r="P60" s="28">
        <v>2000</v>
      </c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8"/>
      <c r="AB60" s="147"/>
      <c r="AC60" s="147"/>
    </row>
    <row r="61" spans="1:29" x14ac:dyDescent="0.2">
      <c r="A61" s="7">
        <v>2001</v>
      </c>
      <c r="B61" s="43">
        <v>348263</v>
      </c>
      <c r="C61" s="43">
        <v>314069</v>
      </c>
      <c r="D61" s="43">
        <v>333823</v>
      </c>
      <c r="E61" s="43">
        <v>297863</v>
      </c>
      <c r="F61" s="43">
        <v>273321</v>
      </c>
      <c r="G61" s="43">
        <v>303194</v>
      </c>
      <c r="H61" s="43">
        <v>365183</v>
      </c>
      <c r="I61" s="43">
        <v>340943</v>
      </c>
      <c r="J61" s="43">
        <v>292948</v>
      </c>
      <c r="K61" s="43">
        <v>289292</v>
      </c>
      <c r="L61" s="43">
        <v>277860</v>
      </c>
      <c r="M61" s="43">
        <v>300172</v>
      </c>
      <c r="N61" s="27">
        <f t="shared" ref="N61:N71" si="180">SUM(B61:M61)</f>
        <v>3736931</v>
      </c>
      <c r="P61" s="28">
        <f>P60+1</f>
        <v>2001</v>
      </c>
      <c r="Q61" s="140">
        <f>IF(B61&lt;&gt;"",IF(B60&lt;&gt;"",(B61/B60-1)*100,"-"),"-")</f>
        <v>-4.7725427037846213</v>
      </c>
      <c r="R61" s="140">
        <f t="shared" ref="R61:AB76" si="181">IF(C61&lt;&gt;"",IF(C60&lt;&gt;"",(C61/C60-1)*100,"-"),"-")</f>
        <v>-8.6299540631827654</v>
      </c>
      <c r="S61" s="140">
        <f t="shared" si="181"/>
        <v>-6.3975056009017539</v>
      </c>
      <c r="T61" s="140">
        <f t="shared" si="181"/>
        <v>-9.0927680250018295</v>
      </c>
      <c r="U61" s="140">
        <f t="shared" si="181"/>
        <v>-7.1959227744691212</v>
      </c>
      <c r="V61" s="140">
        <f t="shared" si="181"/>
        <v>3.0497483184408924</v>
      </c>
      <c r="W61" s="140">
        <f t="shared" si="181"/>
        <v>6.3024696389273771</v>
      </c>
      <c r="X61" s="140">
        <f t="shared" si="181"/>
        <v>8.014700058610158</v>
      </c>
      <c r="Y61" s="140">
        <f t="shared" si="181"/>
        <v>-3.9609218765367382</v>
      </c>
      <c r="Z61" s="140">
        <f t="shared" si="181"/>
        <v>-6.7359584249450322</v>
      </c>
      <c r="AA61" s="140">
        <f t="shared" si="181"/>
        <v>-2.750604615023855</v>
      </c>
      <c r="AB61" s="140">
        <f t="shared" si="181"/>
        <v>-0.46489418849104958</v>
      </c>
      <c r="AC61" s="141">
        <f t="shared" ref="AC61:AC80" si="182">IF(COUNTIF(Q61:AB61,"-")=0,IF(N61&lt;&gt;"",IF(N60&lt;&gt;"",(N61/N60-1)*100,"-"),"-"),"-")</f>
        <v>-2.789551751927466</v>
      </c>
    </row>
    <row r="62" spans="1:29" x14ac:dyDescent="0.2">
      <c r="A62" s="7">
        <v>2002</v>
      </c>
      <c r="B62" s="43">
        <v>318000</v>
      </c>
      <c r="C62" s="43">
        <v>265251</v>
      </c>
      <c r="D62" s="43">
        <v>272703</v>
      </c>
      <c r="E62" s="43">
        <v>246579</v>
      </c>
      <c r="F62" s="43">
        <v>253054</v>
      </c>
      <c r="G62" s="43">
        <v>259195</v>
      </c>
      <c r="H62" s="43">
        <v>312509</v>
      </c>
      <c r="I62" s="43">
        <v>295759</v>
      </c>
      <c r="J62" s="43">
        <v>264469</v>
      </c>
      <c r="K62" s="43">
        <v>257173</v>
      </c>
      <c r="L62" s="43">
        <v>259504</v>
      </c>
      <c r="M62" s="43">
        <v>290702</v>
      </c>
      <c r="N62" s="27">
        <f t="shared" si="180"/>
        <v>3294898</v>
      </c>
      <c r="P62" s="28">
        <f t="shared" ref="P62:P80" si="183">P61+1</f>
        <v>2002</v>
      </c>
      <c r="Q62" s="140">
        <f t="shared" ref="Q62" si="184">IF(B62&lt;&gt;"",IF(B61&lt;&gt;"",(B62/B61-1)*100,"-"),"-")</f>
        <v>-8.6896971541622232</v>
      </c>
      <c r="R62" s="140">
        <f t="shared" si="181"/>
        <v>-15.543718100162707</v>
      </c>
      <c r="S62" s="140">
        <f t="shared" si="181"/>
        <v>-18.309103926332217</v>
      </c>
      <c r="T62" s="140">
        <f t="shared" si="181"/>
        <v>-17.217311314261931</v>
      </c>
      <c r="U62" s="140">
        <f t="shared" si="181"/>
        <v>-7.415090680920966</v>
      </c>
      <c r="V62" s="140">
        <f t="shared" si="181"/>
        <v>-14.511830709050965</v>
      </c>
      <c r="W62" s="140">
        <f t="shared" si="181"/>
        <v>-14.424001117248064</v>
      </c>
      <c r="X62" s="140">
        <f t="shared" si="181"/>
        <v>-13.252655135902479</v>
      </c>
      <c r="Y62" s="140">
        <f t="shared" si="181"/>
        <v>-9.7215205428949893</v>
      </c>
      <c r="Z62" s="140">
        <f t="shared" si="181"/>
        <v>-11.10262295535307</v>
      </c>
      <c r="AA62" s="140">
        <f t="shared" si="181"/>
        <v>-6.6062045634492144</v>
      </c>
      <c r="AB62" s="140">
        <f t="shared" si="181"/>
        <v>-3.1548578814812878</v>
      </c>
      <c r="AC62" s="141">
        <f t="shared" si="182"/>
        <v>-11.828770721214809</v>
      </c>
    </row>
    <row r="63" spans="1:29" x14ac:dyDescent="0.2">
      <c r="A63" s="7">
        <v>2003</v>
      </c>
      <c r="B63" s="43">
        <v>315398</v>
      </c>
      <c r="C63" s="43">
        <v>275480</v>
      </c>
      <c r="D63" s="43">
        <v>281918</v>
      </c>
      <c r="E63" s="43">
        <v>254562</v>
      </c>
      <c r="F63" s="43">
        <v>242349</v>
      </c>
      <c r="G63" s="43">
        <v>266124</v>
      </c>
      <c r="H63" s="43">
        <v>320473</v>
      </c>
      <c r="I63" s="43">
        <v>308134</v>
      </c>
      <c r="J63" s="43">
        <v>286413</v>
      </c>
      <c r="K63" s="43">
        <v>302885</v>
      </c>
      <c r="L63" s="43">
        <v>303074</v>
      </c>
      <c r="M63" s="43">
        <v>292417</v>
      </c>
      <c r="N63" s="27">
        <f t="shared" ref="N63" si="185">SUM(B63:M63)</f>
        <v>3449227</v>
      </c>
      <c r="P63" s="28">
        <f t="shared" si="183"/>
        <v>2003</v>
      </c>
      <c r="Q63" s="140">
        <f t="shared" ref="Q63" si="186">IF(B63&lt;&gt;"",IF(B62&lt;&gt;"",(B63/B62-1)*100,"-"),"-")</f>
        <v>-0.81823899371069597</v>
      </c>
      <c r="R63" s="140">
        <f t="shared" ref="R63" si="187">IF(C63&lt;&gt;"",IF(C62&lt;&gt;"",(C63/C62-1)*100,"-"),"-")</f>
        <v>3.8563473841757512</v>
      </c>
      <c r="S63" s="140">
        <f t="shared" ref="S63" si="188">IF(D63&lt;&gt;"",IF(D62&lt;&gt;"",(D63/D62-1)*100,"-"),"-")</f>
        <v>3.3791340762661104</v>
      </c>
      <c r="T63" s="140">
        <f t="shared" ref="T63" si="189">IF(E63&lt;&gt;"",IF(E62&lt;&gt;"",(E63/E62-1)*100,"-"),"-")</f>
        <v>3.2375019770540137</v>
      </c>
      <c r="U63" s="140">
        <f t="shared" ref="U63" si="190">IF(F63&lt;&gt;"",IF(F62&lt;&gt;"",(F63/F62-1)*100,"-"),"-")</f>
        <v>-4.2303223817841236</v>
      </c>
      <c r="V63" s="140">
        <f t="shared" ref="V63" si="191">IF(G63&lt;&gt;"",IF(G62&lt;&gt;"",(G63/G62-1)*100,"-"),"-")</f>
        <v>2.6732768764829551</v>
      </c>
      <c r="W63" s="140">
        <f t="shared" ref="W63" si="192">IF(H63&lt;&gt;"",IF(H62&lt;&gt;"",(H63/H62-1)*100,"-"),"-")</f>
        <v>2.5484066058897525</v>
      </c>
      <c r="X63" s="140">
        <f t="shared" ref="X63" si="193">IF(I63&lt;&gt;"",IF(I62&lt;&gt;"",(I63/I62-1)*100,"-"),"-")</f>
        <v>4.18414993288454</v>
      </c>
      <c r="Y63" s="140">
        <f t="shared" ref="Y63" si="194">IF(J63&lt;&gt;"",IF(J62&lt;&gt;"",(J63/J62-1)*100,"-"),"-")</f>
        <v>8.2973807894308962</v>
      </c>
      <c r="Z63" s="140">
        <f t="shared" ref="Z63" si="195">IF(K63&lt;&gt;"",IF(K62&lt;&gt;"",(K63/K62-1)*100,"-"),"-")</f>
        <v>17.774805286713601</v>
      </c>
      <c r="AA63" s="140">
        <f t="shared" ref="AA63" si="196">IF(L63&lt;&gt;"",IF(L62&lt;&gt;"",(L63/L62-1)*100,"-"),"-")</f>
        <v>16.789721931068492</v>
      </c>
      <c r="AB63" s="140">
        <f t="shared" ref="AB63" si="197">IF(M63&lt;&gt;"",IF(M62&lt;&gt;"",(M63/M62-1)*100,"-"),"-")</f>
        <v>0.58995122152583068</v>
      </c>
      <c r="AC63" s="141">
        <f t="shared" ref="AC63" si="198">IF(COUNTIF(Q63:AB63,"-")=0,IF(N63&lt;&gt;"",IF(N62&lt;&gt;"",(N63/N62-1)*100,"-"),"-"),"-")</f>
        <v>4.6838779227763583</v>
      </c>
    </row>
    <row r="64" spans="1:29" x14ac:dyDescent="0.2">
      <c r="A64" s="7">
        <v>2004</v>
      </c>
      <c r="B64" s="43">
        <v>322143</v>
      </c>
      <c r="C64" s="43">
        <v>302398</v>
      </c>
      <c r="D64" s="43">
        <v>296532</v>
      </c>
      <c r="E64" s="43">
        <v>292256</v>
      </c>
      <c r="F64" s="43">
        <v>285100</v>
      </c>
      <c r="G64" s="43">
        <v>295830</v>
      </c>
      <c r="H64" s="43">
        <v>374350</v>
      </c>
      <c r="I64" s="43">
        <v>304125</v>
      </c>
      <c r="J64" s="43">
        <v>314546</v>
      </c>
      <c r="K64" s="43">
        <v>348453</v>
      </c>
      <c r="L64" s="43">
        <v>328966</v>
      </c>
      <c r="M64" s="43">
        <v>333146</v>
      </c>
      <c r="N64" s="27">
        <f t="shared" ref="N64" si="199">SUM(B64:M64)</f>
        <v>3797845</v>
      </c>
      <c r="P64" s="28">
        <f t="shared" si="183"/>
        <v>2004</v>
      </c>
      <c r="Q64" s="140">
        <f t="shared" ref="Q64" si="200">IF(B64&lt;&gt;"",IF(B63&lt;&gt;"",(B64/B63-1)*100,"-"),"-")</f>
        <v>2.1385677778552825</v>
      </c>
      <c r="R64" s="140">
        <f t="shared" ref="R64" si="201">IF(C64&lt;&gt;"",IF(C63&lt;&gt;"",(C64/C63-1)*100,"-"),"-")</f>
        <v>9.7713082619427905</v>
      </c>
      <c r="S64" s="140">
        <f t="shared" ref="S64" si="202">IF(D64&lt;&gt;"",IF(D63&lt;&gt;"",(D64/D63-1)*100,"-"),"-")</f>
        <v>5.1837768429117581</v>
      </c>
      <c r="T64" s="140">
        <f t="shared" ref="T64" si="203">IF(E64&lt;&gt;"",IF(E63&lt;&gt;"",(E64/E63-1)*100,"-"),"-")</f>
        <v>14.807394662204111</v>
      </c>
      <c r="U64" s="140">
        <f t="shared" ref="U64" si="204">IF(F64&lt;&gt;"",IF(F63&lt;&gt;"",(F64/F63-1)*100,"-"),"-")</f>
        <v>17.640262596503398</v>
      </c>
      <c r="V64" s="140">
        <f t="shared" ref="V64" si="205">IF(G64&lt;&gt;"",IF(G63&lt;&gt;"",(G64/G63-1)*100,"-"),"-")</f>
        <v>11.162465617531669</v>
      </c>
      <c r="W64" s="140">
        <f t="shared" ref="W64" si="206">IF(H64&lt;&gt;"",IF(H63&lt;&gt;"",(H64/H63-1)*100,"-"),"-")</f>
        <v>16.811712687184265</v>
      </c>
      <c r="X64" s="140">
        <f t="shared" ref="X64" si="207">IF(I64&lt;&gt;"",IF(I63&lt;&gt;"",(I64/I63-1)*100,"-"),"-")</f>
        <v>-1.3010573321996288</v>
      </c>
      <c r="Y64" s="140">
        <f t="shared" ref="Y64" si="208">IF(J64&lt;&gt;"",IF(J63&lt;&gt;"",(J64/J63-1)*100,"-"),"-")</f>
        <v>9.8225290053175041</v>
      </c>
      <c r="Z64" s="140">
        <f t="shared" ref="Z64" si="209">IF(K64&lt;&gt;"",IF(K63&lt;&gt;"",(K64/K63-1)*100,"-"),"-")</f>
        <v>15.044653911550586</v>
      </c>
      <c r="AA64" s="140">
        <f t="shared" ref="AA64" si="210">IF(L64&lt;&gt;"",IF(L63&lt;&gt;"",(L64/L63-1)*100,"-"),"-")</f>
        <v>8.5431280809307388</v>
      </c>
      <c r="AB64" s="140">
        <f t="shared" ref="AB64" si="211">IF(M64&lt;&gt;"",IF(M63&lt;&gt;"",(M64/M63-1)*100,"-"),"-")</f>
        <v>13.928396775837237</v>
      </c>
      <c r="AC64" s="141">
        <f t="shared" ref="AC64" si="212">IF(COUNTIF(Q64:AB64,"-")=0,IF(N64&lt;&gt;"",IF(N63&lt;&gt;"",(N64/N63-1)*100,"-"),"-"),"-")</f>
        <v>10.107134149187624</v>
      </c>
    </row>
    <row r="65" spans="1:29" x14ac:dyDescent="0.2">
      <c r="A65" s="7">
        <v>2005</v>
      </c>
      <c r="B65" s="43">
        <v>388656</v>
      </c>
      <c r="C65" s="43">
        <v>348770</v>
      </c>
      <c r="D65" s="43">
        <v>369287</v>
      </c>
      <c r="E65" s="43">
        <v>328819</v>
      </c>
      <c r="F65" s="43">
        <v>315843</v>
      </c>
      <c r="G65" s="43">
        <v>325839</v>
      </c>
      <c r="H65" s="43">
        <v>427839</v>
      </c>
      <c r="I65" s="43">
        <v>369170</v>
      </c>
      <c r="J65" s="43">
        <v>356647</v>
      </c>
      <c r="K65" s="43">
        <v>367105</v>
      </c>
      <c r="L65" s="43">
        <v>342527</v>
      </c>
      <c r="M65" s="43">
        <v>355675</v>
      </c>
      <c r="N65" s="27">
        <f t="shared" ref="N65" si="213">SUM(B65:M65)</f>
        <v>4296177</v>
      </c>
      <c r="P65" s="28">
        <f t="shared" si="183"/>
        <v>2005</v>
      </c>
      <c r="Q65" s="140">
        <f t="shared" ref="Q65" si="214">IF(B65&lt;&gt;"",IF(B64&lt;&gt;"",(B65/B64-1)*100,"-"),"-")</f>
        <v>20.647041841666592</v>
      </c>
      <c r="R65" s="140">
        <f t="shared" ref="R65" si="215">IF(C65&lt;&gt;"",IF(C64&lt;&gt;"",(C65/C64-1)*100,"-"),"-")</f>
        <v>15.334757505009943</v>
      </c>
      <c r="S65" s="140">
        <f t="shared" ref="S65" si="216">IF(D65&lt;&gt;"",IF(D64&lt;&gt;"",(D65/D64-1)*100,"-"),"-")</f>
        <v>24.535294673087549</v>
      </c>
      <c r="T65" s="140">
        <f t="shared" ref="T65" si="217">IF(E65&lt;&gt;"",IF(E64&lt;&gt;"",(E65/E64-1)*100,"-"),"-")</f>
        <v>12.510607138946671</v>
      </c>
      <c r="U65" s="140">
        <f t="shared" ref="U65" si="218">IF(F65&lt;&gt;"",IF(F64&lt;&gt;"",(F65/F64-1)*100,"-"),"-")</f>
        <v>10.783233952998938</v>
      </c>
      <c r="V65" s="140">
        <f t="shared" ref="V65" si="219">IF(G65&lt;&gt;"",IF(G64&lt;&gt;"",(G65/G64-1)*100,"-"),"-")</f>
        <v>10.144001622553489</v>
      </c>
      <c r="W65" s="140">
        <f t="shared" ref="W65" si="220">IF(H65&lt;&gt;"",IF(H64&lt;&gt;"",(H65/H64-1)*100,"-"),"-")</f>
        <v>14.288500066782417</v>
      </c>
      <c r="X65" s="140">
        <f t="shared" ref="X65" si="221">IF(I65&lt;&gt;"",IF(I64&lt;&gt;"",(I65/I64-1)*100,"-"),"-")</f>
        <v>21.387587340731606</v>
      </c>
      <c r="Y65" s="140">
        <f t="shared" ref="Y65" si="222">IF(J65&lt;&gt;"",IF(J64&lt;&gt;"",(J65/J64-1)*100,"-"),"-")</f>
        <v>13.384687772217729</v>
      </c>
      <c r="Z65" s="140">
        <f t="shared" ref="Z65" si="223">IF(K65&lt;&gt;"",IF(K64&lt;&gt;"",(K65/K64-1)*100,"-"),"-")</f>
        <v>5.3528022430571642</v>
      </c>
      <c r="AA65" s="140">
        <f t="shared" ref="AA65" si="224">IF(L65&lt;&gt;"",IF(L64&lt;&gt;"",(L65/L64-1)*100,"-"),"-")</f>
        <v>4.1223105123325832</v>
      </c>
      <c r="AB65" s="140">
        <f t="shared" ref="AB65" si="225">IF(M65&lt;&gt;"",IF(M64&lt;&gt;"",(M65/M64-1)*100,"-"),"-")</f>
        <v>6.762500525295212</v>
      </c>
      <c r="AC65" s="141">
        <f t="shared" ref="AC65" si="226">IF(COUNTIF(Q65:AB65,"-")=0,IF(N65&lt;&gt;"",IF(N64&lt;&gt;"",(N65/N64-1)*100,"-"),"-"),"-")</f>
        <v>13.121441238386499</v>
      </c>
    </row>
    <row r="66" spans="1:29" x14ac:dyDescent="0.2">
      <c r="A66" s="7">
        <v>2006</v>
      </c>
      <c r="B66" s="43">
        <v>415746</v>
      </c>
      <c r="C66" s="43">
        <v>376009</v>
      </c>
      <c r="D66" s="43">
        <v>384206</v>
      </c>
      <c r="E66" s="43">
        <v>354652</v>
      </c>
      <c r="F66" s="43">
        <v>290656</v>
      </c>
      <c r="G66" s="43">
        <v>264685</v>
      </c>
      <c r="H66" s="43">
        <v>277083</v>
      </c>
      <c r="I66" s="43">
        <v>220590</v>
      </c>
      <c r="J66" s="43">
        <v>202990</v>
      </c>
      <c r="K66" s="43">
        <v>215772</v>
      </c>
      <c r="L66" s="43">
        <v>221681</v>
      </c>
      <c r="M66" s="43">
        <v>255229</v>
      </c>
      <c r="N66" s="27">
        <f t="shared" si="180"/>
        <v>3479299</v>
      </c>
      <c r="P66" s="28">
        <f t="shared" si="183"/>
        <v>2006</v>
      </c>
      <c r="Q66" s="140">
        <f t="shared" ref="Q66:R76" si="227">IF(B66&lt;&gt;"",IF(B65&lt;&gt;"",(B66/B65-1)*100,"-"),"-")</f>
        <v>6.9701741385698401</v>
      </c>
      <c r="R66" s="140">
        <f t="shared" si="181"/>
        <v>7.8100180634802285</v>
      </c>
      <c r="S66" s="140">
        <f t="shared" si="181"/>
        <v>4.0399472497000932</v>
      </c>
      <c r="T66" s="140">
        <f t="shared" si="181"/>
        <v>7.8562978416697238</v>
      </c>
      <c r="U66" s="140">
        <f t="shared" si="181"/>
        <v>-7.9745316502186192</v>
      </c>
      <c r="V66" s="140">
        <f t="shared" si="181"/>
        <v>-18.768164645729946</v>
      </c>
      <c r="W66" s="140">
        <f t="shared" si="181"/>
        <v>-35.236619382524736</v>
      </c>
      <c r="X66" s="140">
        <f t="shared" si="181"/>
        <v>-40.247040658775092</v>
      </c>
      <c r="Y66" s="140">
        <f t="shared" si="181"/>
        <v>-43.083777516704188</v>
      </c>
      <c r="Z66" s="140">
        <f t="shared" si="181"/>
        <v>-41.223355715667175</v>
      </c>
      <c r="AA66" s="140">
        <f t="shared" si="181"/>
        <v>-35.280722395606766</v>
      </c>
      <c r="AB66" s="140">
        <f t="shared" si="181"/>
        <v>-28.240950305756662</v>
      </c>
      <c r="AC66" s="141">
        <f t="shared" si="182"/>
        <v>-19.014067623377716</v>
      </c>
    </row>
    <row r="67" spans="1:29" x14ac:dyDescent="0.2">
      <c r="A67" s="7">
        <v>2007</v>
      </c>
      <c r="B67" s="43">
        <v>333947</v>
      </c>
      <c r="C67" s="43">
        <v>308340</v>
      </c>
      <c r="D67" s="43">
        <v>301798</v>
      </c>
      <c r="E67" s="43">
        <v>292700</v>
      </c>
      <c r="F67" s="43">
        <v>265471</v>
      </c>
      <c r="G67" s="43">
        <v>264406</v>
      </c>
      <c r="H67" s="43">
        <v>375609</v>
      </c>
      <c r="I67" s="43">
        <v>297775</v>
      </c>
      <c r="J67" s="43">
        <v>279127</v>
      </c>
      <c r="K67" s="43">
        <v>290372</v>
      </c>
      <c r="L67" s="43">
        <v>282595</v>
      </c>
      <c r="M67" s="43">
        <v>351057</v>
      </c>
      <c r="N67" s="27">
        <f t="shared" si="180"/>
        <v>3643197</v>
      </c>
      <c r="P67" s="28">
        <f t="shared" si="183"/>
        <v>2007</v>
      </c>
      <c r="Q67" s="140">
        <f t="shared" si="227"/>
        <v>-19.675234397925657</v>
      </c>
      <c r="R67" s="140">
        <f t="shared" si="181"/>
        <v>-17.996643697358305</v>
      </c>
      <c r="S67" s="140">
        <f t="shared" si="181"/>
        <v>-21.448910220038208</v>
      </c>
      <c r="T67" s="140">
        <f t="shared" si="181"/>
        <v>-17.468391550026507</v>
      </c>
      <c r="U67" s="140">
        <f t="shared" si="181"/>
        <v>-8.6648821975118366</v>
      </c>
      <c r="V67" s="140">
        <f t="shared" si="181"/>
        <v>-0.10540831554489705</v>
      </c>
      <c r="W67" s="140">
        <f t="shared" si="181"/>
        <v>35.558298415998088</v>
      </c>
      <c r="X67" s="140">
        <f t="shared" si="181"/>
        <v>34.990253411306036</v>
      </c>
      <c r="Y67" s="140">
        <f t="shared" si="181"/>
        <v>37.507759002906546</v>
      </c>
      <c r="Z67" s="140">
        <f t="shared" si="181"/>
        <v>34.573531320097153</v>
      </c>
      <c r="AA67" s="140">
        <f t="shared" si="181"/>
        <v>27.478223212634379</v>
      </c>
      <c r="AB67" s="140">
        <f t="shared" si="181"/>
        <v>37.545890161384477</v>
      </c>
      <c r="AC67" s="141">
        <f t="shared" si="182"/>
        <v>4.7106615441788735</v>
      </c>
    </row>
    <row r="68" spans="1:29" x14ac:dyDescent="0.2">
      <c r="A68" s="7">
        <v>2008</v>
      </c>
      <c r="B68" s="43">
        <v>457376</v>
      </c>
      <c r="C68" s="43">
        <v>398112</v>
      </c>
      <c r="D68" s="43">
        <v>408005</v>
      </c>
      <c r="E68" s="43">
        <v>346247</v>
      </c>
      <c r="F68" s="43">
        <v>354186</v>
      </c>
      <c r="G68" s="43">
        <v>339840</v>
      </c>
      <c r="H68" s="43">
        <v>462284</v>
      </c>
      <c r="I68" s="43">
        <v>407347</v>
      </c>
      <c r="J68" s="43">
        <v>359133</v>
      </c>
      <c r="K68" s="43">
        <v>352482</v>
      </c>
      <c r="L68" s="43">
        <v>322781</v>
      </c>
      <c r="M68" s="43">
        <v>345190</v>
      </c>
      <c r="N68" s="27">
        <f t="shared" si="180"/>
        <v>4552983</v>
      </c>
      <c r="P68" s="28">
        <f t="shared" si="183"/>
        <v>2008</v>
      </c>
      <c r="Q68" s="140">
        <f t="shared" si="227"/>
        <v>36.960655433347213</v>
      </c>
      <c r="R68" s="140">
        <f t="shared" si="181"/>
        <v>29.114613738081331</v>
      </c>
      <c r="S68" s="140">
        <f t="shared" si="181"/>
        <v>35.191419426238738</v>
      </c>
      <c r="T68" s="140">
        <f t="shared" si="181"/>
        <v>18.294157840792625</v>
      </c>
      <c r="U68" s="140">
        <f t="shared" si="181"/>
        <v>33.417962790662628</v>
      </c>
      <c r="V68" s="140">
        <f t="shared" si="181"/>
        <v>28.529609766798036</v>
      </c>
      <c r="W68" s="140">
        <f t="shared" si="181"/>
        <v>23.075858139714445</v>
      </c>
      <c r="X68" s="140">
        <f t="shared" si="181"/>
        <v>36.796910418940463</v>
      </c>
      <c r="Y68" s="140">
        <f t="shared" si="181"/>
        <v>28.662938375721446</v>
      </c>
      <c r="Z68" s="140">
        <f t="shared" si="181"/>
        <v>21.389803424572619</v>
      </c>
      <c r="AA68" s="140">
        <f t="shared" si="181"/>
        <v>14.220350678532888</v>
      </c>
      <c r="AB68" s="140">
        <f t="shared" si="181"/>
        <v>-1.6712385737928548</v>
      </c>
      <c r="AC68" s="141">
        <f t="shared" si="182"/>
        <v>24.972187888824028</v>
      </c>
    </row>
    <row r="69" spans="1:29" x14ac:dyDescent="0.2">
      <c r="A69" s="7">
        <v>2009</v>
      </c>
      <c r="B69" s="43">
        <v>399987</v>
      </c>
      <c r="C69" s="43">
        <v>338079</v>
      </c>
      <c r="D69" s="43">
        <v>329880</v>
      </c>
      <c r="E69" s="43">
        <v>361257</v>
      </c>
      <c r="F69" s="43">
        <v>323956</v>
      </c>
      <c r="G69" s="43">
        <v>348481</v>
      </c>
      <c r="H69" s="43">
        <v>321345</v>
      </c>
      <c r="I69" s="43">
        <v>317015</v>
      </c>
      <c r="J69" s="43">
        <v>349007</v>
      </c>
      <c r="K69" s="43">
        <v>388424</v>
      </c>
      <c r="L69" s="43">
        <v>374679</v>
      </c>
      <c r="M69" s="43">
        <v>409115</v>
      </c>
      <c r="N69" s="27">
        <f t="shared" si="180"/>
        <v>4261225</v>
      </c>
      <c r="P69" s="28">
        <f t="shared" si="183"/>
        <v>2009</v>
      </c>
      <c r="Q69" s="140">
        <f t="shared" si="227"/>
        <v>-12.547444553277831</v>
      </c>
      <c r="R69" s="140">
        <f t="shared" si="181"/>
        <v>-15.079424885459369</v>
      </c>
      <c r="S69" s="140">
        <f t="shared" si="181"/>
        <v>-19.148049656254219</v>
      </c>
      <c r="T69" s="140">
        <f t="shared" si="181"/>
        <v>4.3350556105901328</v>
      </c>
      <c r="U69" s="140">
        <f t="shared" si="181"/>
        <v>-8.5350634977102384</v>
      </c>
      <c r="V69" s="140">
        <f t="shared" si="181"/>
        <v>2.542667137476462</v>
      </c>
      <c r="W69" s="140">
        <f t="shared" si="181"/>
        <v>-30.487535800503586</v>
      </c>
      <c r="X69" s="140">
        <f t="shared" si="181"/>
        <v>-22.175688049746288</v>
      </c>
      <c r="Y69" s="140">
        <f t="shared" si="181"/>
        <v>-2.8195682379508424</v>
      </c>
      <c r="Z69" s="140">
        <f t="shared" si="181"/>
        <v>10.196832746069306</v>
      </c>
      <c r="AA69" s="140">
        <f t="shared" si="181"/>
        <v>16.078393709666926</v>
      </c>
      <c r="AB69" s="140">
        <f t="shared" si="181"/>
        <v>18.518786755120374</v>
      </c>
      <c r="AC69" s="141">
        <f t="shared" si="182"/>
        <v>-6.408062582267493</v>
      </c>
    </row>
    <row r="70" spans="1:29" x14ac:dyDescent="0.2">
      <c r="A70" s="7">
        <v>2010</v>
      </c>
      <c r="B70" s="43">
        <v>473353</v>
      </c>
      <c r="C70" s="43">
        <v>399124</v>
      </c>
      <c r="D70" s="43">
        <v>396643</v>
      </c>
      <c r="E70" s="43">
        <v>379411</v>
      </c>
      <c r="F70" s="43">
        <v>391096</v>
      </c>
      <c r="G70" s="43">
        <v>410563</v>
      </c>
      <c r="H70" s="43">
        <v>505969</v>
      </c>
      <c r="I70" s="43">
        <v>472760</v>
      </c>
      <c r="J70" s="43">
        <v>462996</v>
      </c>
      <c r="K70" s="43">
        <v>473835</v>
      </c>
      <c r="L70" s="43">
        <v>437146</v>
      </c>
      <c r="M70" s="43">
        <v>463922</v>
      </c>
      <c r="N70" s="27">
        <f t="shared" si="180"/>
        <v>5266818</v>
      </c>
      <c r="P70" s="28">
        <f t="shared" si="183"/>
        <v>2010</v>
      </c>
      <c r="Q70" s="140">
        <f t="shared" si="227"/>
        <v>18.34209611812383</v>
      </c>
      <c r="R70" s="140">
        <f t="shared" si="181"/>
        <v>18.056430597582217</v>
      </c>
      <c r="S70" s="140">
        <f t="shared" si="181"/>
        <v>20.238571601794586</v>
      </c>
      <c r="T70" s="140">
        <f t="shared" si="181"/>
        <v>5.0252313449981489</v>
      </c>
      <c r="U70" s="140">
        <f t="shared" si="181"/>
        <v>20.725036733383551</v>
      </c>
      <c r="V70" s="140">
        <f t="shared" si="181"/>
        <v>17.815031522522041</v>
      </c>
      <c r="W70" s="140">
        <f t="shared" si="181"/>
        <v>57.45351569185766</v>
      </c>
      <c r="X70" s="140">
        <f t="shared" si="181"/>
        <v>49.128590129804572</v>
      </c>
      <c r="Y70" s="140">
        <f t="shared" si="181"/>
        <v>32.660949493849699</v>
      </c>
      <c r="Z70" s="140">
        <f t="shared" si="181"/>
        <v>21.989114987745339</v>
      </c>
      <c r="AA70" s="140">
        <f t="shared" si="181"/>
        <v>16.672138016809047</v>
      </c>
      <c r="AB70" s="140">
        <f t="shared" si="181"/>
        <v>13.39647776297619</v>
      </c>
      <c r="AC70" s="141">
        <f t="shared" si="182"/>
        <v>23.598683477169114</v>
      </c>
    </row>
    <row r="71" spans="1:29" x14ac:dyDescent="0.2">
      <c r="A71" s="7">
        <v>2011</v>
      </c>
      <c r="B71" s="43">
        <v>525109</v>
      </c>
      <c r="C71" s="43">
        <v>436642</v>
      </c>
      <c r="D71" s="43">
        <v>484438</v>
      </c>
      <c r="E71" s="43">
        <v>468967</v>
      </c>
      <c r="F71" s="43">
        <v>470576</v>
      </c>
      <c r="G71" s="43">
        <v>415305</v>
      </c>
      <c r="H71" s="43">
        <v>537391</v>
      </c>
      <c r="I71" s="43">
        <v>484463</v>
      </c>
      <c r="J71" s="43">
        <v>493246</v>
      </c>
      <c r="K71" s="43">
        <v>486800</v>
      </c>
      <c r="L71" s="43">
        <v>453783</v>
      </c>
      <c r="M71" s="43">
        <v>469382</v>
      </c>
      <c r="N71" s="27">
        <f t="shared" si="180"/>
        <v>5726102</v>
      </c>
      <c r="P71" s="28">
        <f t="shared" si="183"/>
        <v>2011</v>
      </c>
      <c r="Q71" s="140">
        <f t="shared" si="227"/>
        <v>10.933911900843562</v>
      </c>
      <c r="R71" s="140">
        <f t="shared" si="181"/>
        <v>9.4000861887533649</v>
      </c>
      <c r="S71" s="140">
        <f t="shared" si="181"/>
        <v>22.134513907972654</v>
      </c>
      <c r="T71" s="140">
        <f t="shared" si="181"/>
        <v>23.603954550606066</v>
      </c>
      <c r="U71" s="140">
        <f t="shared" si="181"/>
        <v>20.322376091803541</v>
      </c>
      <c r="V71" s="140">
        <f t="shared" si="181"/>
        <v>1.1549993545448611</v>
      </c>
      <c r="W71" s="140">
        <f t="shared" si="181"/>
        <v>6.2102618935152121</v>
      </c>
      <c r="X71" s="140">
        <f t="shared" si="181"/>
        <v>2.4754632371605023</v>
      </c>
      <c r="Y71" s="140">
        <f t="shared" si="181"/>
        <v>6.5335337670303861</v>
      </c>
      <c r="Z71" s="140">
        <f t="shared" si="181"/>
        <v>2.736184536811348</v>
      </c>
      <c r="AA71" s="140">
        <f t="shared" si="181"/>
        <v>3.8058223110814193</v>
      </c>
      <c r="AB71" s="140">
        <f t="shared" si="181"/>
        <v>1.1769219825746635</v>
      </c>
      <c r="AC71" s="141">
        <f t="shared" si="182"/>
        <v>8.720331706924366</v>
      </c>
    </row>
    <row r="72" spans="1:29" x14ac:dyDescent="0.2">
      <c r="A72" s="7">
        <v>2012</v>
      </c>
      <c r="B72" s="43">
        <v>559721</v>
      </c>
      <c r="C72" s="43">
        <v>475735</v>
      </c>
      <c r="D72" s="43">
        <v>471643</v>
      </c>
      <c r="E72" s="43">
        <v>470552</v>
      </c>
      <c r="F72" s="43">
        <v>448139</v>
      </c>
      <c r="G72" s="43">
        <v>437812</v>
      </c>
      <c r="H72" s="43">
        <v>529213</v>
      </c>
      <c r="I72" s="43">
        <v>477164</v>
      </c>
      <c r="J72" s="43">
        <v>468452</v>
      </c>
      <c r="K72" s="43">
        <v>461764</v>
      </c>
      <c r="L72" s="43">
        <v>448792</v>
      </c>
      <c r="M72" s="43">
        <v>481915</v>
      </c>
      <c r="N72" s="27">
        <f t="shared" ref="N72:N77" si="228">SUM(B72:M72)</f>
        <v>5730902</v>
      </c>
      <c r="P72" s="28">
        <f t="shared" si="183"/>
        <v>2012</v>
      </c>
      <c r="Q72" s="140">
        <f t="shared" si="227"/>
        <v>6.5913934059404822</v>
      </c>
      <c r="R72" s="140">
        <f t="shared" si="181"/>
        <v>8.9531011675468619</v>
      </c>
      <c r="S72" s="140">
        <f t="shared" si="181"/>
        <v>-2.6412048600646498</v>
      </c>
      <c r="T72" s="140">
        <f t="shared" si="181"/>
        <v>0.33797687257313136</v>
      </c>
      <c r="U72" s="140">
        <f t="shared" si="181"/>
        <v>-4.7679864676481554</v>
      </c>
      <c r="V72" s="140">
        <f t="shared" si="181"/>
        <v>5.4193905683774579</v>
      </c>
      <c r="W72" s="140">
        <f t="shared" si="181"/>
        <v>-1.5217969783639873</v>
      </c>
      <c r="X72" s="140">
        <f t="shared" si="181"/>
        <v>-1.5066166043640083</v>
      </c>
      <c r="Y72" s="140">
        <f t="shared" si="181"/>
        <v>-5.0267006726866459</v>
      </c>
      <c r="Z72" s="140">
        <f t="shared" si="181"/>
        <v>-5.1429745275267003</v>
      </c>
      <c r="AA72" s="140">
        <f t="shared" si="181"/>
        <v>-1.0998649134057459</v>
      </c>
      <c r="AB72" s="140">
        <f t="shared" si="181"/>
        <v>2.6701066508728388</v>
      </c>
      <c r="AC72" s="141">
        <f t="shared" si="182"/>
        <v>8.382665904309583E-2</v>
      </c>
    </row>
    <row r="73" spans="1:29" x14ac:dyDescent="0.2">
      <c r="A73" s="7">
        <v>2013</v>
      </c>
      <c r="B73" s="43">
        <v>571765</v>
      </c>
      <c r="C73" s="43">
        <v>476914</v>
      </c>
      <c r="D73" s="43">
        <v>528047</v>
      </c>
      <c r="E73" s="43">
        <v>480846</v>
      </c>
      <c r="F73" s="43">
        <v>476424</v>
      </c>
      <c r="G73" s="43">
        <v>456417</v>
      </c>
      <c r="H73" s="43">
        <v>552144</v>
      </c>
      <c r="I73" s="43">
        <v>502188</v>
      </c>
      <c r="J73" s="43">
        <v>497881</v>
      </c>
      <c r="K73" s="43">
        <v>516389</v>
      </c>
      <c r="L73" s="43">
        <v>485404</v>
      </c>
      <c r="M73" s="43">
        <v>515942</v>
      </c>
      <c r="N73" s="27">
        <f t="shared" si="228"/>
        <v>6060361</v>
      </c>
      <c r="P73" s="28">
        <f t="shared" si="183"/>
        <v>2013</v>
      </c>
      <c r="Q73" s="140">
        <f t="shared" si="227"/>
        <v>2.1517863364068912</v>
      </c>
      <c r="R73" s="140">
        <f t="shared" si="181"/>
        <v>0.24782704657004828</v>
      </c>
      <c r="S73" s="140">
        <f t="shared" si="181"/>
        <v>11.959045294852256</v>
      </c>
      <c r="T73" s="140">
        <f t="shared" si="181"/>
        <v>2.1876434485455398</v>
      </c>
      <c r="U73" s="140">
        <f t="shared" si="181"/>
        <v>6.3116577668982154</v>
      </c>
      <c r="V73" s="140">
        <f t="shared" si="181"/>
        <v>4.2495408988332928</v>
      </c>
      <c r="W73" s="140">
        <f t="shared" si="181"/>
        <v>4.3330379261280472</v>
      </c>
      <c r="X73" s="140">
        <f t="shared" si="181"/>
        <v>5.2443185152274641</v>
      </c>
      <c r="Y73" s="140">
        <f t="shared" si="181"/>
        <v>6.2821804581899565</v>
      </c>
      <c r="Z73" s="140">
        <f t="shared" si="181"/>
        <v>11.829635917914771</v>
      </c>
      <c r="AA73" s="140">
        <f t="shared" si="181"/>
        <v>8.1578994277972772</v>
      </c>
      <c r="AB73" s="140">
        <f t="shared" si="181"/>
        <v>7.0607887283027138</v>
      </c>
      <c r="AC73" s="141">
        <f t="shared" si="182"/>
        <v>5.7488158059586514</v>
      </c>
    </row>
    <row r="74" spans="1:29" x14ac:dyDescent="0.2">
      <c r="A74" s="7">
        <v>2014</v>
      </c>
      <c r="B74" s="43">
        <v>549430</v>
      </c>
      <c r="C74" s="43">
        <v>472627</v>
      </c>
      <c r="D74" s="43">
        <v>523117</v>
      </c>
      <c r="E74" s="43">
        <v>506009</v>
      </c>
      <c r="F74" s="43">
        <v>494132</v>
      </c>
      <c r="G74" s="43">
        <v>490984</v>
      </c>
      <c r="H74" s="43">
        <v>570180</v>
      </c>
      <c r="I74" s="43">
        <v>571782</v>
      </c>
      <c r="J74" s="43">
        <v>541125</v>
      </c>
      <c r="K74" s="43">
        <v>558195</v>
      </c>
      <c r="L74" s="43">
        <v>523646</v>
      </c>
      <c r="M74" s="43">
        <v>583435</v>
      </c>
      <c r="N74" s="27">
        <f t="shared" si="228"/>
        <v>6384662</v>
      </c>
      <c r="P74" s="28">
        <f t="shared" si="183"/>
        <v>2014</v>
      </c>
      <c r="Q74" s="140">
        <f t="shared" si="227"/>
        <v>-3.9063251510673136</v>
      </c>
      <c r="R74" s="140">
        <f t="shared" si="181"/>
        <v>-0.89890420495100098</v>
      </c>
      <c r="S74" s="140">
        <f t="shared" si="181"/>
        <v>-0.93362901408396981</v>
      </c>
      <c r="T74" s="140">
        <f t="shared" si="181"/>
        <v>5.2330683836405045</v>
      </c>
      <c r="U74" s="140">
        <f t="shared" si="181"/>
        <v>3.716857253203032</v>
      </c>
      <c r="V74" s="140">
        <f t="shared" si="181"/>
        <v>7.5735566378991148</v>
      </c>
      <c r="W74" s="140">
        <f t="shared" si="181"/>
        <v>3.2665391636964358</v>
      </c>
      <c r="X74" s="140">
        <f t="shared" si="181"/>
        <v>13.858156706253432</v>
      </c>
      <c r="Y74" s="140">
        <f t="shared" si="181"/>
        <v>8.685609613542189</v>
      </c>
      <c r="Z74" s="140">
        <f t="shared" si="181"/>
        <v>8.0958347292448209</v>
      </c>
      <c r="AA74" s="140">
        <f t="shared" si="181"/>
        <v>7.8783858394244843</v>
      </c>
      <c r="AB74" s="140">
        <f t="shared" si="181"/>
        <v>13.081509161882533</v>
      </c>
      <c r="AC74" s="141">
        <f t="shared" si="182"/>
        <v>5.3511828750795631</v>
      </c>
    </row>
    <row r="75" spans="1:29" x14ac:dyDescent="0.2">
      <c r="A75" s="7">
        <v>2015</v>
      </c>
      <c r="B75" s="43">
        <v>683648</v>
      </c>
      <c r="C75" s="43">
        <v>569498</v>
      </c>
      <c r="D75" s="43">
        <v>563994</v>
      </c>
      <c r="E75" s="43">
        <v>549976</v>
      </c>
      <c r="F75" s="43">
        <v>562107</v>
      </c>
      <c r="G75" s="43">
        <v>545891</v>
      </c>
      <c r="H75" s="43">
        <v>692793</v>
      </c>
      <c r="I75" s="43">
        <v>657137</v>
      </c>
      <c r="J75" s="43">
        <v>621897</v>
      </c>
      <c r="K75" s="43">
        <v>615304</v>
      </c>
      <c r="L75" s="43">
        <v>571180</v>
      </c>
      <c r="M75" s="43">
        <v>634107</v>
      </c>
      <c r="N75" s="27">
        <f t="shared" si="228"/>
        <v>7267532</v>
      </c>
      <c r="P75" s="28">
        <f t="shared" si="183"/>
        <v>2015</v>
      </c>
      <c r="Q75" s="140">
        <f t="shared" si="227"/>
        <v>24.428589629252141</v>
      </c>
      <c r="R75" s="140">
        <f t="shared" si="181"/>
        <v>20.49628988610468</v>
      </c>
      <c r="S75" s="140">
        <f t="shared" si="181"/>
        <v>7.8141218886023545</v>
      </c>
      <c r="T75" s="140">
        <f t="shared" si="181"/>
        <v>8.6889758877806589</v>
      </c>
      <c r="U75" s="140">
        <f t="shared" si="181"/>
        <v>13.756445646102655</v>
      </c>
      <c r="V75" s="140">
        <f t="shared" si="181"/>
        <v>11.183052808238148</v>
      </c>
      <c r="W75" s="140">
        <f t="shared" si="181"/>
        <v>21.504261812059354</v>
      </c>
      <c r="X75" s="140">
        <f t="shared" si="181"/>
        <v>14.927892098736928</v>
      </c>
      <c r="Y75" s="140">
        <f t="shared" si="181"/>
        <v>14.926680526680535</v>
      </c>
      <c r="Z75" s="140">
        <f t="shared" si="181"/>
        <v>10.231012459803468</v>
      </c>
      <c r="AA75" s="140">
        <f t="shared" si="181"/>
        <v>9.0775065597751059</v>
      </c>
      <c r="AB75" s="140">
        <f t="shared" si="181"/>
        <v>8.6851148799780518</v>
      </c>
      <c r="AC75" s="141">
        <f t="shared" si="182"/>
        <v>13.827983376410536</v>
      </c>
    </row>
    <row r="76" spans="1:29" x14ac:dyDescent="0.2">
      <c r="A76" s="7">
        <v>2016</v>
      </c>
      <c r="B76" s="43">
        <v>743186</v>
      </c>
      <c r="C76" s="43">
        <v>612423</v>
      </c>
      <c r="D76" s="43">
        <v>578334</v>
      </c>
      <c r="E76" s="43">
        <v>539506</v>
      </c>
      <c r="F76" s="43">
        <v>565470</v>
      </c>
      <c r="G76" s="43">
        <v>554050</v>
      </c>
      <c r="H76" s="43">
        <v>689170</v>
      </c>
      <c r="I76" s="43">
        <v>639990</v>
      </c>
      <c r="J76" s="43">
        <v>611657</v>
      </c>
      <c r="K76" s="43">
        <v>652717</v>
      </c>
      <c r="L76" s="43">
        <v>618105</v>
      </c>
      <c r="M76" s="43">
        <v>677431</v>
      </c>
      <c r="N76" s="27">
        <f t="shared" si="228"/>
        <v>7482039</v>
      </c>
      <c r="P76" s="28">
        <f t="shared" si="183"/>
        <v>2016</v>
      </c>
      <c r="Q76" s="140">
        <f t="shared" si="227"/>
        <v>8.7088677214004928</v>
      </c>
      <c r="R76" s="140">
        <f t="shared" si="227"/>
        <v>7.5373399028618282</v>
      </c>
      <c r="S76" s="140">
        <f t="shared" si="181"/>
        <v>2.5425802402153197</v>
      </c>
      <c r="T76" s="140">
        <f t="shared" si="181"/>
        <v>-1.9037194350298936</v>
      </c>
      <c r="U76" s="140">
        <f t="shared" si="181"/>
        <v>0.59828466822153814</v>
      </c>
      <c r="V76" s="140">
        <f t="shared" si="181"/>
        <v>1.4946207209864282</v>
      </c>
      <c r="W76" s="140">
        <f t="shared" si="181"/>
        <v>-0.5229556303253613</v>
      </c>
      <c r="X76" s="140">
        <f t="shared" si="181"/>
        <v>-2.6093493442006732</v>
      </c>
      <c r="Y76" s="140">
        <f t="shared" si="181"/>
        <v>-1.6465749151386766</v>
      </c>
      <c r="Z76" s="140">
        <f t="shared" si="181"/>
        <v>6.0804090335834005</v>
      </c>
      <c r="AA76" s="140">
        <f t="shared" si="181"/>
        <v>8.2154487201932866</v>
      </c>
      <c r="AB76" s="140">
        <f t="shared" ref="AB76" si="229">IF(M76&lt;&gt;"",IF(M75&lt;&gt;"",(M76/M75-1)*100,"-"),"-")</f>
        <v>6.8322854029367219</v>
      </c>
      <c r="AC76" s="141">
        <f t="shared" si="182"/>
        <v>2.9515797109665343</v>
      </c>
    </row>
    <row r="77" spans="1:29" x14ac:dyDescent="0.2">
      <c r="A77" s="7">
        <v>2017</v>
      </c>
      <c r="B77" s="43">
        <v>780503</v>
      </c>
      <c r="C77" s="43">
        <v>657472</v>
      </c>
      <c r="D77" s="43">
        <v>670242</v>
      </c>
      <c r="E77" s="43">
        <v>631970</v>
      </c>
      <c r="F77" s="43">
        <v>612865</v>
      </c>
      <c r="G77" s="43">
        <v>596080</v>
      </c>
      <c r="H77" s="43">
        <v>799993</v>
      </c>
      <c r="I77" s="43">
        <v>731068</v>
      </c>
      <c r="J77" s="43">
        <v>707383</v>
      </c>
      <c r="K77" s="43">
        <v>706650</v>
      </c>
      <c r="L77" s="43">
        <v>684834</v>
      </c>
      <c r="M77" s="43">
        <v>774996</v>
      </c>
      <c r="N77" s="27">
        <f t="shared" si="228"/>
        <v>8354056</v>
      </c>
      <c r="P77" s="28">
        <f t="shared" si="183"/>
        <v>2017</v>
      </c>
      <c r="Q77" s="140">
        <f t="shared" ref="Q77" si="230">IF(B77&lt;&gt;"",IF(B76&lt;&gt;"",(B77/B76-1)*100,"-"),"-")</f>
        <v>5.0212194524654752</v>
      </c>
      <c r="R77" s="140">
        <f t="shared" ref="R77" si="231">IF(C77&lt;&gt;"",IF(C76&lt;&gt;"",(C77/C76-1)*100,"-"),"-")</f>
        <v>7.355863512637506</v>
      </c>
      <c r="S77" s="140">
        <f t="shared" ref="S77" si="232">IF(D77&lt;&gt;"",IF(D76&lt;&gt;"",(D77/D76-1)*100,"-"),"-")</f>
        <v>15.891854879706191</v>
      </c>
      <c r="T77" s="140">
        <f t="shared" ref="T77" si="233">IF(E77&lt;&gt;"",IF(E76&lt;&gt;"",(E77/E76-1)*100,"-"),"-")</f>
        <v>17.138641646246743</v>
      </c>
      <c r="U77" s="140">
        <f t="shared" ref="U77" si="234">IF(F77&lt;&gt;"",IF(F76&lt;&gt;"",(F77/F76-1)*100,"-"),"-")</f>
        <v>8.3815233345712503</v>
      </c>
      <c r="V77" s="140">
        <f t="shared" ref="V77" si="235">IF(G77&lt;&gt;"",IF(G76&lt;&gt;"",(G77/G76-1)*100,"-"),"-")</f>
        <v>7.5859579460337612</v>
      </c>
      <c r="W77" s="140">
        <f t="shared" ref="W77" si="236">IF(H77&lt;&gt;"",IF(H76&lt;&gt;"",(H77/H76-1)*100,"-"),"-")</f>
        <v>16.080647735682053</v>
      </c>
      <c r="X77" s="140">
        <f t="shared" ref="X77" si="237">IF(I77&lt;&gt;"",IF(I76&lt;&gt;"",(I77/I76-1)*100,"-"),"-")</f>
        <v>14.231159861872843</v>
      </c>
      <c r="Y77" s="140">
        <f t="shared" ref="Y77" si="238">IF(J77&lt;&gt;"",IF(J76&lt;&gt;"",(J77/J76-1)*100,"-"),"-")</f>
        <v>15.650274581996126</v>
      </c>
      <c r="Z77" s="140">
        <f t="shared" ref="Z77" si="239">IF(K77&lt;&gt;"",IF(K76&lt;&gt;"",(K77/K76-1)*100,"-"),"-")</f>
        <v>8.2628459194413537</v>
      </c>
      <c r="AA77" s="140">
        <f t="shared" ref="AA77" si="240">IF(L77&lt;&gt;"",IF(L76&lt;&gt;"",(L77/L76-1)*100,"-"),"-")</f>
        <v>10.795738588103966</v>
      </c>
      <c r="AB77" s="140">
        <f t="shared" ref="AB77" si="241">IF(M77&lt;&gt;"",IF(M76&lt;&gt;"",(M77/M76-1)*100,"-"),"-")</f>
        <v>14.402204800193674</v>
      </c>
      <c r="AC77" s="141">
        <f t="shared" si="182"/>
        <v>11.654804258571772</v>
      </c>
    </row>
    <row r="78" spans="1:29" x14ac:dyDescent="0.2">
      <c r="A78" s="7">
        <v>2018</v>
      </c>
      <c r="B78" s="43">
        <v>917680</v>
      </c>
      <c r="C78" s="43">
        <v>791171</v>
      </c>
      <c r="D78" s="43">
        <v>779276</v>
      </c>
      <c r="E78" s="43">
        <v>716998</v>
      </c>
      <c r="F78" s="43">
        <v>658655</v>
      </c>
      <c r="G78" s="43">
        <v>657033</v>
      </c>
      <c r="H78" s="43">
        <v>883914</v>
      </c>
      <c r="I78" s="43">
        <v>797556</v>
      </c>
      <c r="J78" s="43">
        <v>763766</v>
      </c>
      <c r="K78" s="43">
        <v>766534</v>
      </c>
      <c r="L78" s="43">
        <v>749882</v>
      </c>
      <c r="M78" s="43">
        <v>872814</v>
      </c>
      <c r="N78" s="27">
        <f t="shared" ref="N78:N80" si="242">SUM(B78:M78)</f>
        <v>9355279</v>
      </c>
      <c r="P78" s="28">
        <f t="shared" si="183"/>
        <v>2018</v>
      </c>
      <c r="Q78" s="140">
        <f t="shared" ref="Q78" si="243">IF(B78&lt;&gt;"",IF(B77&lt;&gt;"",(B78/B77-1)*100,"-"),"-")</f>
        <v>17.575460952744582</v>
      </c>
      <c r="R78" s="140">
        <f t="shared" ref="R78" si="244">IF(C78&lt;&gt;"",IF(C77&lt;&gt;"",(C78/C77-1)*100,"-"),"-")</f>
        <v>20.335314659787795</v>
      </c>
      <c r="S78" s="140">
        <f t="shared" ref="S78" si="245">IF(D78&lt;&gt;"",IF(D77&lt;&gt;"",(D78/D77-1)*100,"-"),"-")</f>
        <v>16.267855491001761</v>
      </c>
      <c r="T78" s="140">
        <f t="shared" ref="T78" si="246">IF(E78&lt;&gt;"",IF(E77&lt;&gt;"",(E78/E77-1)*100,"-"),"-")</f>
        <v>13.454436128297221</v>
      </c>
      <c r="U78" s="140">
        <f t="shared" ref="U78" si="247">IF(F78&lt;&gt;"",IF(F77&lt;&gt;"",(F78/F77-1)*100,"-"),"-")</f>
        <v>7.4714659835363406</v>
      </c>
      <c r="V78" s="140">
        <f t="shared" ref="V78" si="248">IF(G78&lt;&gt;"",IF(G77&lt;&gt;"",(G78/G77-1)*100,"-"),"-")</f>
        <v>10.225640853576712</v>
      </c>
      <c r="W78" s="140">
        <f t="shared" ref="W78" si="249">IF(H78&lt;&gt;"",IF(H77&lt;&gt;"",(H78/H77-1)*100,"-"),"-")</f>
        <v>10.4902167893969</v>
      </c>
      <c r="X78" s="140">
        <f t="shared" ref="X78" si="250">IF(I78&lt;&gt;"",IF(I77&lt;&gt;"",(I78/I77-1)*100,"-"),"-")</f>
        <v>9.0946396231267101</v>
      </c>
      <c r="Y78" s="140">
        <f t="shared" ref="Y78" si="251">IF(J78&lt;&gt;"",IF(J77&lt;&gt;"",(J78/J77-1)*100,"-"),"-")</f>
        <v>7.9706467359266453</v>
      </c>
      <c r="Z78" s="140">
        <f t="shared" ref="Z78" si="252">IF(K78&lt;&gt;"",IF(K77&lt;&gt;"",(K78/K77-1)*100,"-"),"-")</f>
        <v>8.4743508101606135</v>
      </c>
      <c r="AA78" s="140">
        <f t="shared" ref="AA78" si="253">IF(L78&lt;&gt;"",IF(L77&lt;&gt;"",(L78/L77-1)*100,"-"),"-")</f>
        <v>9.498360186556166</v>
      </c>
      <c r="AB78" s="140">
        <f t="shared" ref="AB78" si="254">IF(M78&lt;&gt;"",IF(M77&lt;&gt;"",(M78/M77-1)*100,"-"),"-")</f>
        <v>12.621742563832594</v>
      </c>
      <c r="AC78" s="141">
        <f t="shared" si="182"/>
        <v>11.984872976671458</v>
      </c>
    </row>
    <row r="79" spans="1:29" x14ac:dyDescent="0.2">
      <c r="A79" s="7">
        <v>2019</v>
      </c>
      <c r="B79" s="43">
        <v>965879</v>
      </c>
      <c r="C79" s="43">
        <v>816304</v>
      </c>
      <c r="D79" s="43">
        <v>800929</v>
      </c>
      <c r="E79" s="43">
        <v>708939</v>
      </c>
      <c r="F79" s="43">
        <v>677695</v>
      </c>
      <c r="G79" s="43">
        <v>686141</v>
      </c>
      <c r="H79" s="43">
        <v>903435</v>
      </c>
      <c r="I79" s="43">
        <v>784247</v>
      </c>
      <c r="J79" s="43">
        <v>694018</v>
      </c>
      <c r="K79" s="43">
        <v>656369</v>
      </c>
      <c r="L79" s="43">
        <v>664192</v>
      </c>
      <c r="M79" s="43">
        <v>757211</v>
      </c>
      <c r="N79" s="32">
        <f t="shared" si="242"/>
        <v>9115359</v>
      </c>
      <c r="P79" s="28">
        <f t="shared" si="183"/>
        <v>2019</v>
      </c>
      <c r="Q79" s="140">
        <f t="shared" ref="Q79:R80" si="255">IF(B79&lt;&gt;"",IF(B78&lt;&gt;"",(B79/B78-1)*100,"-"),"-")</f>
        <v>5.2522665853020678</v>
      </c>
      <c r="R79" s="140">
        <f t="shared" ref="R79" si="256">IF(C79&lt;&gt;"",IF(C78&lt;&gt;"",(C79/C78-1)*100,"-"),"-")</f>
        <v>3.1766836752105343</v>
      </c>
      <c r="S79" s="140">
        <f t="shared" ref="S79:S80" si="257">IF(D79&lt;&gt;"",IF(D78&lt;&gt;"",(D79/D78-1)*100,"-"),"-")</f>
        <v>2.7786047562096128</v>
      </c>
      <c r="T79" s="140">
        <f t="shared" ref="T79:T80" si="258">IF(E79&lt;&gt;"",IF(E78&lt;&gt;"",(E79/E78-1)*100,"-"),"-")</f>
        <v>-1.1239919776624197</v>
      </c>
      <c r="U79" s="140">
        <f t="shared" ref="U79:U80" si="259">IF(F79&lt;&gt;"",IF(F78&lt;&gt;"",(F79/F78-1)*100,"-"),"-")</f>
        <v>2.8907394614783088</v>
      </c>
      <c r="V79" s="140">
        <f t="shared" ref="V79:V80" si="260">IF(G79&lt;&gt;"",IF(G78&lt;&gt;"",(G79/G78-1)*100,"-"),"-")</f>
        <v>4.4302188778950313</v>
      </c>
      <c r="W79" s="140">
        <f t="shared" ref="W79:W80" si="261">IF(H79&lt;&gt;"",IF(H78&lt;&gt;"",(H79/H78-1)*100,"-"),"-")</f>
        <v>2.2084727699753559</v>
      </c>
      <c r="X79" s="140">
        <f t="shared" ref="X79" si="262">IF(I79&lt;&gt;"",IF(I78&lt;&gt;"",(I79/I78-1)*100,"-"),"-")</f>
        <v>-1.6687229486079924</v>
      </c>
      <c r="Y79" s="140">
        <f t="shared" ref="Y79:Y80" si="263">IF(J79&lt;&gt;"",IF(J78&lt;&gt;"",(J79/J78-1)*100,"-"),"-")</f>
        <v>-9.1321163811952886</v>
      </c>
      <c r="Z79" s="140">
        <f t="shared" ref="Z79:Z80" si="264">IF(K79&lt;&gt;"",IF(K78&lt;&gt;"",(K79/K78-1)*100,"-"),"-")</f>
        <v>-14.371834778365999</v>
      </c>
      <c r="AA79" s="140">
        <f t="shared" ref="AA79:AA80" si="265">IF(L79&lt;&gt;"",IF(L78&lt;&gt;"",(L79/L78-1)*100,"-"),"-")</f>
        <v>-11.427131201975783</v>
      </c>
      <c r="AB79" s="140">
        <f t="shared" ref="AB79:AB80" si="266">IF(M79&lt;&gt;"",IF(M78&lt;&gt;"",(M79/M78-1)*100,"-"),"-")</f>
        <v>-13.244860875283848</v>
      </c>
      <c r="AC79" s="141">
        <f t="shared" si="182"/>
        <v>-2.5645413674995732</v>
      </c>
    </row>
    <row r="80" spans="1:29" x14ac:dyDescent="0.2">
      <c r="A80" s="7">
        <v>2020</v>
      </c>
      <c r="B80" s="43">
        <v>852407</v>
      </c>
      <c r="C80" s="43">
        <v>751084</v>
      </c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32">
        <f t="shared" si="242"/>
        <v>1603491</v>
      </c>
      <c r="P80" s="28">
        <f t="shared" si="183"/>
        <v>2020</v>
      </c>
      <c r="Q80" s="140">
        <f t="shared" si="255"/>
        <v>-11.748055398243462</v>
      </c>
      <c r="R80" s="140">
        <f t="shared" si="255"/>
        <v>-7.9896705149062104</v>
      </c>
      <c r="S80" s="140" t="str">
        <f t="shared" si="257"/>
        <v>-</v>
      </c>
      <c r="T80" s="140" t="str">
        <f t="shared" si="258"/>
        <v>-</v>
      </c>
      <c r="U80" s="140" t="str">
        <f t="shared" si="259"/>
        <v>-</v>
      </c>
      <c r="V80" s="140" t="str">
        <f t="shared" si="260"/>
        <v>-</v>
      </c>
      <c r="W80" s="140" t="str">
        <f t="shared" si="261"/>
        <v>-</v>
      </c>
      <c r="X80" s="140" t="str">
        <f>IF(I80&lt;&gt;"",IF(I79&lt;&gt;"",(I80/I79-1)*100,"-"),"-")</f>
        <v>-</v>
      </c>
      <c r="Y80" s="140" t="str">
        <f t="shared" si="263"/>
        <v>-</v>
      </c>
      <c r="Z80" s="140" t="str">
        <f t="shared" si="264"/>
        <v>-</v>
      </c>
      <c r="AA80" s="140" t="str">
        <f t="shared" si="265"/>
        <v>-</v>
      </c>
      <c r="AB80" s="140" t="str">
        <f t="shared" si="266"/>
        <v>-</v>
      </c>
      <c r="AC80" s="141" t="str">
        <f t="shared" si="182"/>
        <v>-</v>
      </c>
    </row>
    <row r="81" spans="1:29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P81" s="143"/>
    </row>
    <row r="82" spans="1:29" ht="15.75" x14ac:dyDescent="0.2">
      <c r="A82" s="6" t="s">
        <v>34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10"/>
      <c r="O82" s="17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</row>
    <row r="83" spans="1:29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10"/>
      <c r="O83" s="17"/>
      <c r="P83" s="10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</row>
    <row r="84" spans="1:29" ht="15" x14ac:dyDescent="0.2">
      <c r="A84" s="33"/>
      <c r="B84" s="5" t="s">
        <v>4</v>
      </c>
      <c r="C84" s="5" t="s">
        <v>5</v>
      </c>
      <c r="D84" s="5" t="s">
        <v>6</v>
      </c>
      <c r="E84" s="5" t="s">
        <v>7</v>
      </c>
      <c r="F84" s="5" t="s">
        <v>8</v>
      </c>
      <c r="G84" s="5" t="s">
        <v>9</v>
      </c>
      <c r="H84" s="5" t="s">
        <v>10</v>
      </c>
      <c r="I84" s="5" t="s">
        <v>11</v>
      </c>
      <c r="J84" s="5" t="s">
        <v>12</v>
      </c>
      <c r="K84" s="5" t="s">
        <v>13</v>
      </c>
      <c r="L84" s="5" t="s">
        <v>14</v>
      </c>
      <c r="M84" s="8" t="s">
        <v>15</v>
      </c>
      <c r="N84" s="39" t="s">
        <v>3</v>
      </c>
      <c r="O84" s="17"/>
      <c r="P84" s="25"/>
      <c r="Q84" s="146" t="s">
        <v>4</v>
      </c>
      <c r="R84" s="146" t="s">
        <v>5</v>
      </c>
      <c r="S84" s="146" t="s">
        <v>6</v>
      </c>
      <c r="T84" s="146" t="s">
        <v>7</v>
      </c>
      <c r="U84" s="146" t="s">
        <v>8</v>
      </c>
      <c r="V84" s="146" t="s">
        <v>9</v>
      </c>
      <c r="W84" s="146" t="s">
        <v>10</v>
      </c>
      <c r="X84" s="146" t="s">
        <v>11</v>
      </c>
      <c r="Y84" s="146" t="s">
        <v>12</v>
      </c>
      <c r="Z84" s="146" t="s">
        <v>13</v>
      </c>
      <c r="AA84" s="146" t="s">
        <v>14</v>
      </c>
      <c r="AB84" s="146" t="s">
        <v>15</v>
      </c>
      <c r="AC84" s="146" t="s">
        <v>3</v>
      </c>
    </row>
    <row r="85" spans="1:29" x14ac:dyDescent="0.2">
      <c r="A85" s="7">
        <v>2000</v>
      </c>
      <c r="B85" s="43">
        <v>9896.8080000000009</v>
      </c>
      <c r="C85" s="43">
        <v>11814.693000000001</v>
      </c>
      <c r="D85" s="43">
        <v>12891.087000000001</v>
      </c>
      <c r="E85" s="43">
        <v>11756.860000000002</v>
      </c>
      <c r="F85" s="43">
        <v>11287.837999999998</v>
      </c>
      <c r="G85" s="43">
        <v>10524.668000000001</v>
      </c>
      <c r="H85" s="43">
        <v>10603.078999999998</v>
      </c>
      <c r="I85" s="43">
        <v>10424.663999999999</v>
      </c>
      <c r="J85" s="43">
        <v>10039.086000000001</v>
      </c>
      <c r="K85" s="43">
        <v>11688.591</v>
      </c>
      <c r="L85" s="43">
        <v>11646.687</v>
      </c>
      <c r="M85" s="43">
        <v>11425.239</v>
      </c>
      <c r="N85" s="40">
        <f>SUM(B85:M85)</f>
        <v>133999.29999999999</v>
      </c>
      <c r="O85" s="17"/>
      <c r="P85" s="28">
        <v>2000</v>
      </c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50"/>
      <c r="AB85" s="149"/>
      <c r="AC85" s="149"/>
    </row>
    <row r="86" spans="1:29" x14ac:dyDescent="0.2">
      <c r="A86" s="7">
        <v>2001</v>
      </c>
      <c r="B86" s="43">
        <v>9180.6550000000007</v>
      </c>
      <c r="C86" s="43">
        <v>9716.4959999999992</v>
      </c>
      <c r="D86" s="43">
        <v>11539.082</v>
      </c>
      <c r="E86" s="43">
        <v>10262.914000000002</v>
      </c>
      <c r="F86" s="43">
        <v>10344.253999999999</v>
      </c>
      <c r="G86" s="43">
        <v>9893.360999999999</v>
      </c>
      <c r="H86" s="43">
        <v>9576.8230000000021</v>
      </c>
      <c r="I86" s="43">
        <v>9839.9149999999991</v>
      </c>
      <c r="J86" s="43">
        <v>9852.1219999999976</v>
      </c>
      <c r="K86" s="43">
        <v>11211.571</v>
      </c>
      <c r="L86" s="43">
        <v>10881.6</v>
      </c>
      <c r="M86" s="43">
        <v>10460.543</v>
      </c>
      <c r="N86" s="40">
        <f t="shared" ref="N86:N96" si="267">SUM(B86:M86)</f>
        <v>122759.33600000001</v>
      </c>
      <c r="O86" s="17"/>
      <c r="P86" s="28">
        <f>P85+1</f>
        <v>2001</v>
      </c>
      <c r="Q86" s="140">
        <f>IF(B86&lt;&gt;"",IF(B85&lt;&gt;"",(B86/B85-1)*100,"-"),"-")</f>
        <v>-7.2362018137565158</v>
      </c>
      <c r="R86" s="140">
        <f t="shared" ref="R86:AB101" si="268">IF(C86&lt;&gt;"",IF(C85&lt;&gt;"",(C86/C85-1)*100,"-"),"-")</f>
        <v>-17.759217272932958</v>
      </c>
      <c r="S86" s="140">
        <f t="shared" si="268"/>
        <v>-10.487905325594349</v>
      </c>
      <c r="T86" s="140">
        <f t="shared" si="268"/>
        <v>-12.70701530850924</v>
      </c>
      <c r="U86" s="140">
        <f t="shared" si="268"/>
        <v>-8.3592978566843215</v>
      </c>
      <c r="V86" s="140">
        <f t="shared" si="268"/>
        <v>-5.9983554825672636</v>
      </c>
      <c r="W86" s="140">
        <f t="shared" si="268"/>
        <v>-9.6788489456694276</v>
      </c>
      <c r="X86" s="140">
        <f t="shared" si="268"/>
        <v>-5.6092839059369233</v>
      </c>
      <c r="Y86" s="140">
        <f t="shared" si="268"/>
        <v>-1.8623607766683481</v>
      </c>
      <c r="Z86" s="140">
        <f t="shared" si="268"/>
        <v>-4.0810735870559611</v>
      </c>
      <c r="AA86" s="140">
        <f t="shared" si="268"/>
        <v>-6.5691385026488636</v>
      </c>
      <c r="AB86" s="140">
        <f t="shared" si="268"/>
        <v>-8.4435520342287855</v>
      </c>
      <c r="AC86" s="141">
        <f t="shared" ref="AC86:AC105" si="269">IF(COUNTIF(Q86:AB86,"-")=0,IF(N86&lt;&gt;"",IF(N85&lt;&gt;"",(N86/N85-1)*100,"-"),"-"),"-")</f>
        <v>-8.3880766541317602</v>
      </c>
    </row>
    <row r="87" spans="1:29" x14ac:dyDescent="0.2">
      <c r="A87" s="7">
        <v>2002</v>
      </c>
      <c r="B87" s="43">
        <v>8677.0609999999997</v>
      </c>
      <c r="C87" s="43">
        <v>10702.767</v>
      </c>
      <c r="D87" s="43">
        <v>12232.611000000001</v>
      </c>
      <c r="E87" s="43">
        <v>11945.884000000002</v>
      </c>
      <c r="F87" s="43">
        <v>12770.879000000001</v>
      </c>
      <c r="G87" s="43">
        <v>13628.300000000001</v>
      </c>
      <c r="H87" s="43">
        <v>12806.476999999999</v>
      </c>
      <c r="I87" s="43">
        <v>13233.559000000001</v>
      </c>
      <c r="J87" s="43">
        <v>13266.441999999999</v>
      </c>
      <c r="K87" s="43">
        <v>14806.281000000003</v>
      </c>
      <c r="L87" s="43">
        <v>14700.746000000001</v>
      </c>
      <c r="M87" s="43">
        <v>13725.736000000001</v>
      </c>
      <c r="N87" s="40">
        <f t="shared" si="267"/>
        <v>152496.74300000002</v>
      </c>
      <c r="O87" s="17"/>
      <c r="P87" s="28">
        <f t="shared" ref="P87:P105" si="270">P86+1</f>
        <v>2002</v>
      </c>
      <c r="Q87" s="140">
        <f t="shared" ref="Q87" si="271">IF(B87&lt;&gt;"",IF(B86&lt;&gt;"",(B87/B86-1)*100,"-"),"-")</f>
        <v>-5.4853820342884108</v>
      </c>
      <c r="R87" s="140">
        <f t="shared" si="268"/>
        <v>10.150480173099453</v>
      </c>
      <c r="S87" s="140">
        <f t="shared" si="268"/>
        <v>6.0102614748729577</v>
      </c>
      <c r="T87" s="140">
        <f t="shared" si="268"/>
        <v>16.398558927805485</v>
      </c>
      <c r="U87" s="140">
        <f t="shared" si="268"/>
        <v>23.458675705372301</v>
      </c>
      <c r="V87" s="140">
        <f t="shared" si="268"/>
        <v>37.751973267729767</v>
      </c>
      <c r="W87" s="140">
        <f t="shared" si="268"/>
        <v>33.723647184457683</v>
      </c>
      <c r="X87" s="140">
        <f t="shared" si="268"/>
        <v>34.488549951905092</v>
      </c>
      <c r="Y87" s="140">
        <f t="shared" si="268"/>
        <v>34.655681283686924</v>
      </c>
      <c r="Z87" s="140">
        <f t="shared" si="268"/>
        <v>32.062500429244054</v>
      </c>
      <c r="AA87" s="140">
        <f t="shared" si="268"/>
        <v>35.097283487722407</v>
      </c>
      <c r="AB87" s="140">
        <f t="shared" si="268"/>
        <v>31.214373861854039</v>
      </c>
      <c r="AC87" s="141">
        <f t="shared" si="269"/>
        <v>24.224151065789414</v>
      </c>
    </row>
    <row r="88" spans="1:29" x14ac:dyDescent="0.2">
      <c r="A88" s="7">
        <v>2003</v>
      </c>
      <c r="B88" s="43">
        <v>11680.069999999998</v>
      </c>
      <c r="C88" s="43">
        <v>13517.363000000001</v>
      </c>
      <c r="D88" s="43">
        <v>13408.975</v>
      </c>
      <c r="E88" s="43">
        <v>13723.635</v>
      </c>
      <c r="F88" s="43">
        <v>13199.776</v>
      </c>
      <c r="G88" s="43">
        <v>12842.84</v>
      </c>
      <c r="H88" s="43">
        <v>12117.179999999998</v>
      </c>
      <c r="I88" s="43">
        <v>11961.984</v>
      </c>
      <c r="J88" s="43">
        <v>12436.75</v>
      </c>
      <c r="K88" s="43">
        <v>13720.999000000002</v>
      </c>
      <c r="L88" s="43">
        <v>14437.183000000001</v>
      </c>
      <c r="M88" s="43">
        <v>13714.808999999997</v>
      </c>
      <c r="N88" s="40">
        <f t="shared" ref="N88" si="272">SUM(B88:M88)</f>
        <v>156761.56399999998</v>
      </c>
      <c r="O88" s="17"/>
      <c r="P88" s="28">
        <f t="shared" si="270"/>
        <v>2003</v>
      </c>
      <c r="Q88" s="140">
        <f t="shared" ref="Q88" si="273">IF(B88&lt;&gt;"",IF(B87&lt;&gt;"",(B88/B87-1)*100,"-"),"-")</f>
        <v>34.608596159459971</v>
      </c>
      <c r="R88" s="140">
        <f t="shared" ref="R88" si="274">IF(C88&lt;&gt;"",IF(C87&lt;&gt;"",(C88/C87-1)*100,"-"),"-")</f>
        <v>26.297834943057264</v>
      </c>
      <c r="S88" s="140">
        <f t="shared" ref="S88" si="275">IF(D88&lt;&gt;"",IF(D87&lt;&gt;"",(D88/D87-1)*100,"-"),"-")</f>
        <v>9.6166223220864211</v>
      </c>
      <c r="T88" s="140">
        <f t="shared" ref="T88" si="276">IF(E88&lt;&gt;"",IF(E87&lt;&gt;"",(E88/E87-1)*100,"-"),"-")</f>
        <v>14.881703187474438</v>
      </c>
      <c r="U88" s="140">
        <f t="shared" ref="U88" si="277">IF(F88&lt;&gt;"",IF(F87&lt;&gt;"",(F88/F87-1)*100,"-"),"-")</f>
        <v>3.3583984313060977</v>
      </c>
      <c r="V88" s="140">
        <f t="shared" ref="V88" si="278">IF(G88&lt;&gt;"",IF(G87&lt;&gt;"",(G88/G87-1)*100,"-"),"-")</f>
        <v>-5.7634481189877018</v>
      </c>
      <c r="W88" s="140">
        <f t="shared" ref="W88" si="279">IF(H88&lt;&gt;"",IF(H87&lt;&gt;"",(H88/H87-1)*100,"-"),"-")</f>
        <v>-5.3824092293298209</v>
      </c>
      <c r="X88" s="140">
        <f t="shared" ref="X88" si="280">IF(I88&lt;&gt;"",IF(I87&lt;&gt;"",(I88/I87-1)*100,"-"),"-")</f>
        <v>-9.6087152367704043</v>
      </c>
      <c r="Y88" s="140">
        <f t="shared" ref="Y88" si="281">IF(J88&lt;&gt;"",IF(J87&lt;&gt;"",(J88/J87-1)*100,"-"),"-")</f>
        <v>-6.254065709554979</v>
      </c>
      <c r="Z88" s="140">
        <f t="shared" ref="Z88" si="282">IF(K88&lt;&gt;"",IF(K87&lt;&gt;"",(K88/K87-1)*100,"-"),"-")</f>
        <v>-7.3298757466510374</v>
      </c>
      <c r="AA88" s="140">
        <f t="shared" ref="AA88" si="283">IF(L88&lt;&gt;"",IF(L87&lt;&gt;"",(L88/L87-1)*100,"-"),"-")</f>
        <v>-1.7928545939097207</v>
      </c>
      <c r="AB88" s="140">
        <f t="shared" ref="AB88" si="284">IF(M88&lt;&gt;"",IF(M87&lt;&gt;"",(M88/M87-1)*100,"-"),"-")</f>
        <v>-7.9609574306271913E-2</v>
      </c>
      <c r="AC88" s="141">
        <f t="shared" ref="AC88" si="285">IF(COUNTIF(Q88:AB88,"-")=0,IF(N88&lt;&gt;"",IF(N87&lt;&gt;"",(N88/N87-1)*100,"-"),"-"),"-")</f>
        <v>2.7966636638265596</v>
      </c>
    </row>
    <row r="89" spans="1:29" x14ac:dyDescent="0.2">
      <c r="A89" s="7">
        <v>2004</v>
      </c>
      <c r="B89" s="43">
        <v>12641.01</v>
      </c>
      <c r="C89" s="43">
        <v>14309.154000000002</v>
      </c>
      <c r="D89" s="43">
        <v>15448.618999999999</v>
      </c>
      <c r="E89" s="43">
        <v>13953.071</v>
      </c>
      <c r="F89" s="43">
        <v>15403.403</v>
      </c>
      <c r="G89" s="43">
        <v>15045.343000000001</v>
      </c>
      <c r="H89" s="43">
        <v>14784.978999999999</v>
      </c>
      <c r="I89" s="43">
        <v>16010.001000000002</v>
      </c>
      <c r="J89" s="43">
        <v>14310.436000000002</v>
      </c>
      <c r="K89" s="43">
        <v>15252.751999999999</v>
      </c>
      <c r="L89" s="43">
        <v>15616.856</v>
      </c>
      <c r="M89" s="43">
        <v>14940.465</v>
      </c>
      <c r="N89" s="40">
        <f t="shared" ref="N89" si="286">SUM(B89:M89)</f>
        <v>177716.08900000001</v>
      </c>
      <c r="O89" s="17"/>
      <c r="P89" s="28">
        <f t="shared" si="270"/>
        <v>2004</v>
      </c>
      <c r="Q89" s="140">
        <f t="shared" ref="Q89" si="287">IF(B89&lt;&gt;"",IF(B88&lt;&gt;"",(B89/B88-1)*100,"-"),"-")</f>
        <v>8.2271767206874902</v>
      </c>
      <c r="R89" s="140">
        <f t="shared" ref="R89" si="288">IF(C89&lt;&gt;"",IF(C88&lt;&gt;"",(C89/C88-1)*100,"-"),"-")</f>
        <v>5.8575847966796601</v>
      </c>
      <c r="S89" s="140">
        <f t="shared" ref="S89" si="289">IF(D89&lt;&gt;"",IF(D88&lt;&gt;"",(D89/D88-1)*100,"-"),"-")</f>
        <v>15.211035892005164</v>
      </c>
      <c r="T89" s="140">
        <f t="shared" ref="T89" si="290">IF(E89&lt;&gt;"",IF(E88&lt;&gt;"",(E89/E88-1)*100,"-"),"-")</f>
        <v>1.6718311147156051</v>
      </c>
      <c r="U89" s="140">
        <f t="shared" ref="U89" si="291">IF(F89&lt;&gt;"",IF(F88&lt;&gt;"",(F89/F88-1)*100,"-"),"-")</f>
        <v>16.694427238765265</v>
      </c>
      <c r="V89" s="140">
        <f t="shared" ref="V89" si="292">IF(G89&lt;&gt;"",IF(G88&lt;&gt;"",(G89/G88-1)*100,"-"),"-")</f>
        <v>17.149656929464197</v>
      </c>
      <c r="W89" s="140">
        <f t="shared" ref="W89" si="293">IF(H89&lt;&gt;"",IF(H88&lt;&gt;"",(H89/H88-1)*100,"-"),"-")</f>
        <v>22.01666559380979</v>
      </c>
      <c r="X89" s="140">
        <f t="shared" ref="X89" si="294">IF(I89&lt;&gt;"",IF(I88&lt;&gt;"",(I89/I88-1)*100,"-"),"-")</f>
        <v>33.840682281467707</v>
      </c>
      <c r="Y89" s="140">
        <f t="shared" ref="Y89" si="295">IF(J89&lt;&gt;"",IF(J88&lt;&gt;"",(J89/J88-1)*100,"-"),"-")</f>
        <v>15.065720545962581</v>
      </c>
      <c r="Z89" s="140">
        <f t="shared" ref="Z89" si="296">IF(K89&lt;&gt;"",IF(K88&lt;&gt;"",(K89/K88-1)*100,"-"),"-")</f>
        <v>11.163567609034853</v>
      </c>
      <c r="AA89" s="140">
        <f t="shared" ref="AA89" si="297">IF(L89&lt;&gt;"",IF(L88&lt;&gt;"",(L89/L88-1)*100,"-"),"-")</f>
        <v>8.1710746480113006</v>
      </c>
      <c r="AB89" s="140">
        <f t="shared" ref="AB89" si="298">IF(M89&lt;&gt;"",IF(M88&lt;&gt;"",(M89/M88-1)*100,"-"),"-")</f>
        <v>8.9367340077430413</v>
      </c>
      <c r="AC89" s="141">
        <f t="shared" ref="AC89" si="299">IF(COUNTIF(Q89:AB89,"-")=0,IF(N89&lt;&gt;"",IF(N88&lt;&gt;"",(N89/N88-1)*100,"-"),"-"),"-")</f>
        <v>13.367131881894224</v>
      </c>
    </row>
    <row r="90" spans="1:29" x14ac:dyDescent="0.2">
      <c r="A90" s="7">
        <v>2005</v>
      </c>
      <c r="B90" s="43">
        <v>12211.973</v>
      </c>
      <c r="C90" s="43">
        <v>13217.195000000002</v>
      </c>
      <c r="D90" s="43">
        <v>15116.767000000002</v>
      </c>
      <c r="E90" s="43">
        <v>14703.150000000003</v>
      </c>
      <c r="F90" s="43">
        <v>14408.887999999999</v>
      </c>
      <c r="G90" s="43">
        <v>14537.298000000003</v>
      </c>
      <c r="H90" s="43">
        <v>15356.684999999998</v>
      </c>
      <c r="I90" s="43">
        <v>15644.352999999999</v>
      </c>
      <c r="J90" s="43">
        <v>16008.734000000002</v>
      </c>
      <c r="K90" s="43">
        <v>17334.27</v>
      </c>
      <c r="L90" s="43">
        <v>17549.430000000004</v>
      </c>
      <c r="M90" s="43">
        <v>16687.266</v>
      </c>
      <c r="N90" s="40">
        <f t="shared" ref="N90" si="300">SUM(B90:M90)</f>
        <v>182776.00899999999</v>
      </c>
      <c r="O90" s="17"/>
      <c r="P90" s="28">
        <f t="shared" si="270"/>
        <v>2005</v>
      </c>
      <c r="Q90" s="140">
        <f t="shared" ref="Q90" si="301">IF(B90&lt;&gt;"",IF(B89&lt;&gt;"",(B90/B89-1)*100,"-"),"-")</f>
        <v>-3.3940088647979927</v>
      </c>
      <c r="R90" s="140">
        <f t="shared" ref="R90" si="302">IF(C90&lt;&gt;"",IF(C89&lt;&gt;"",(C90/C89-1)*100,"-"),"-")</f>
        <v>-7.6311918929658606</v>
      </c>
      <c r="S90" s="140">
        <f t="shared" ref="S90" si="303">IF(D90&lt;&gt;"",IF(D89&lt;&gt;"",(D90/D89-1)*100,"-"),"-")</f>
        <v>-2.1481013933996151</v>
      </c>
      <c r="T90" s="140">
        <f t="shared" ref="T90" si="304">IF(E90&lt;&gt;"",IF(E89&lt;&gt;"",(E90/E89-1)*100,"-"),"-")</f>
        <v>5.3757269636197202</v>
      </c>
      <c r="U90" s="140">
        <f t="shared" ref="U90" si="305">IF(F90&lt;&gt;"",IF(F89&lt;&gt;"",(F90/F89-1)*100,"-"),"-")</f>
        <v>-6.4564628997890949</v>
      </c>
      <c r="V90" s="140">
        <f t="shared" ref="V90" si="306">IF(G90&lt;&gt;"",IF(G89&lt;&gt;"",(G90/G89-1)*100,"-"),"-")</f>
        <v>-3.3767591739184533</v>
      </c>
      <c r="W90" s="140">
        <f t="shared" ref="W90" si="307">IF(H90&lt;&gt;"",IF(H89&lt;&gt;"",(H90/H89-1)*100,"-"),"-")</f>
        <v>3.8668029220737976</v>
      </c>
      <c r="X90" s="140">
        <f t="shared" ref="X90" si="308">IF(I90&lt;&gt;"",IF(I89&lt;&gt;"",(I90/I89-1)*100,"-"),"-")</f>
        <v>-2.2838724369848795</v>
      </c>
      <c r="Y90" s="140">
        <f t="shared" ref="Y90" si="309">IF(J90&lt;&gt;"",IF(J89&lt;&gt;"",(J90/J89-1)*100,"-"),"-")</f>
        <v>11.867548969157893</v>
      </c>
      <c r="Z90" s="140">
        <f t="shared" ref="Z90" si="310">IF(K90&lt;&gt;"",IF(K89&lt;&gt;"",(K90/K89-1)*100,"-"),"-")</f>
        <v>13.646835666114555</v>
      </c>
      <c r="AA90" s="140">
        <f t="shared" ref="AA90" si="311">IF(L90&lt;&gt;"",IF(L89&lt;&gt;"",(L90/L89-1)*100,"-"),"-")</f>
        <v>12.374923608183398</v>
      </c>
      <c r="AB90" s="140">
        <f t="shared" ref="AB90" si="312">IF(M90&lt;&gt;"",IF(M89&lt;&gt;"",(M90/M89-1)*100,"-"),"-")</f>
        <v>11.691744534055658</v>
      </c>
      <c r="AC90" s="141">
        <f t="shared" ref="AC90" si="313">IF(COUNTIF(Q90:AB90,"-")=0,IF(N90&lt;&gt;"",IF(N89&lt;&gt;"",(N90/N89-1)*100,"-"),"-"),"-")</f>
        <v>2.8471929741825441</v>
      </c>
    </row>
    <row r="91" spans="1:29" x14ac:dyDescent="0.2">
      <c r="A91" s="7">
        <v>2006</v>
      </c>
      <c r="B91" s="43">
        <v>13470.217000000002</v>
      </c>
      <c r="C91" s="43">
        <v>14809.901</v>
      </c>
      <c r="D91" s="43">
        <v>16071.300999999999</v>
      </c>
      <c r="E91" s="43">
        <v>13730.231</v>
      </c>
      <c r="F91" s="43">
        <v>13748.379000000003</v>
      </c>
      <c r="G91" s="43">
        <v>11675.179000000002</v>
      </c>
      <c r="H91" s="43">
        <v>10581.726999999999</v>
      </c>
      <c r="I91" s="43">
        <v>10135.109999999999</v>
      </c>
      <c r="J91" s="43">
        <v>9999.2540000000008</v>
      </c>
      <c r="K91" s="43">
        <v>10568.377999999999</v>
      </c>
      <c r="L91" s="43">
        <v>12145.744999999997</v>
      </c>
      <c r="M91" s="43">
        <v>11521.146000000001</v>
      </c>
      <c r="N91" s="40">
        <f t="shared" si="267"/>
        <v>148456.56800000003</v>
      </c>
      <c r="O91" s="17"/>
      <c r="P91" s="28">
        <f t="shared" si="270"/>
        <v>2006</v>
      </c>
      <c r="Q91" s="140">
        <f t="shared" ref="Q91:R101" si="314">IF(B91&lt;&gt;"",IF(B90&lt;&gt;"",(B91/B90-1)*100,"-"),"-")</f>
        <v>10.303363756208771</v>
      </c>
      <c r="R91" s="140">
        <f t="shared" si="268"/>
        <v>12.050257259577378</v>
      </c>
      <c r="S91" s="140">
        <f t="shared" si="268"/>
        <v>6.3144057191593772</v>
      </c>
      <c r="T91" s="140">
        <f t="shared" si="268"/>
        <v>-6.6170786532137926</v>
      </c>
      <c r="U91" s="140">
        <f t="shared" si="268"/>
        <v>-4.584038685011615</v>
      </c>
      <c r="V91" s="140">
        <f t="shared" si="268"/>
        <v>-19.688108477930356</v>
      </c>
      <c r="W91" s="140">
        <f t="shared" si="268"/>
        <v>-31.093676792875545</v>
      </c>
      <c r="X91" s="140">
        <f t="shared" si="268"/>
        <v>-35.215537516955806</v>
      </c>
      <c r="Y91" s="140">
        <f t="shared" si="268"/>
        <v>-37.53875853018733</v>
      </c>
      <c r="Z91" s="140">
        <f t="shared" si="268"/>
        <v>-39.031883084779459</v>
      </c>
      <c r="AA91" s="140">
        <f t="shared" si="268"/>
        <v>-30.791227977204993</v>
      </c>
      <c r="AB91" s="140">
        <f t="shared" si="268"/>
        <v>-30.958456585997961</v>
      </c>
      <c r="AC91" s="141">
        <f t="shared" si="269"/>
        <v>-18.776775566863357</v>
      </c>
    </row>
    <row r="92" spans="1:29" x14ac:dyDescent="0.2">
      <c r="A92" s="7">
        <v>2007</v>
      </c>
      <c r="B92" s="43">
        <v>9064.6179999999986</v>
      </c>
      <c r="C92" s="43">
        <v>9637.6579999999994</v>
      </c>
      <c r="D92" s="43">
        <v>13304.853000000001</v>
      </c>
      <c r="E92" s="43">
        <v>11619.436</v>
      </c>
      <c r="F92" s="43">
        <v>12234.804</v>
      </c>
      <c r="G92" s="43">
        <v>9232.8689999999988</v>
      </c>
      <c r="H92" s="43">
        <v>11399.251999999999</v>
      </c>
      <c r="I92" s="43">
        <v>13213.61</v>
      </c>
      <c r="J92" s="43">
        <v>12417.805000000002</v>
      </c>
      <c r="K92" s="43">
        <v>13509.061999999998</v>
      </c>
      <c r="L92" s="43">
        <v>14703.191999999999</v>
      </c>
      <c r="M92" s="43">
        <v>14597.653999999999</v>
      </c>
      <c r="N92" s="40">
        <f t="shared" si="267"/>
        <v>144934.81299999999</v>
      </c>
      <c r="O92" s="17"/>
      <c r="P92" s="28">
        <f t="shared" si="270"/>
        <v>2007</v>
      </c>
      <c r="Q92" s="140">
        <f t="shared" si="314"/>
        <v>-32.706221436521801</v>
      </c>
      <c r="R92" s="140">
        <f t="shared" si="268"/>
        <v>-34.924224003928181</v>
      </c>
      <c r="S92" s="140">
        <f t="shared" si="268"/>
        <v>-17.213590859881212</v>
      </c>
      <c r="T92" s="140">
        <f t="shared" si="268"/>
        <v>-15.373339312353885</v>
      </c>
      <c r="U92" s="140">
        <f t="shared" si="268"/>
        <v>-11.009116056518387</v>
      </c>
      <c r="V92" s="140">
        <f t="shared" si="268"/>
        <v>-20.918822743531408</v>
      </c>
      <c r="W92" s="140">
        <f t="shared" si="268"/>
        <v>7.7258182903414463</v>
      </c>
      <c r="X92" s="140">
        <f t="shared" si="268"/>
        <v>30.374608662362835</v>
      </c>
      <c r="Y92" s="140">
        <f t="shared" si="268"/>
        <v>24.187314373652292</v>
      </c>
      <c r="Z92" s="140">
        <f t="shared" si="268"/>
        <v>27.825310563267138</v>
      </c>
      <c r="AA92" s="140">
        <f t="shared" si="268"/>
        <v>21.056320546825269</v>
      </c>
      <c r="AB92" s="140">
        <f t="shared" si="268"/>
        <v>26.703142204777187</v>
      </c>
      <c r="AC92" s="141">
        <f t="shared" si="269"/>
        <v>-2.372246002615408</v>
      </c>
    </row>
    <row r="93" spans="1:29" x14ac:dyDescent="0.2">
      <c r="A93" s="7">
        <v>2008</v>
      </c>
      <c r="B93" s="43">
        <v>9330.509</v>
      </c>
      <c r="C93" s="43">
        <v>9136.6319999999996</v>
      </c>
      <c r="D93" s="43">
        <v>7958.991</v>
      </c>
      <c r="E93" s="43">
        <v>8236.6610000000001</v>
      </c>
      <c r="F93" s="43">
        <v>8040.1950000000006</v>
      </c>
      <c r="G93" s="43">
        <v>8145.8819999999996</v>
      </c>
      <c r="H93" s="43">
        <v>7377.7909999999993</v>
      </c>
      <c r="I93" s="43">
        <v>7737.5019999999995</v>
      </c>
      <c r="J93" s="43">
        <v>7437.8939999999993</v>
      </c>
      <c r="K93" s="43">
        <v>7787.0059999999994</v>
      </c>
      <c r="L93" s="43">
        <v>7289.826</v>
      </c>
      <c r="M93" s="43">
        <v>6494.4150000000009</v>
      </c>
      <c r="N93" s="40">
        <f t="shared" si="267"/>
        <v>94973.303999999975</v>
      </c>
      <c r="O93" s="17"/>
      <c r="P93" s="28">
        <f t="shared" si="270"/>
        <v>2008</v>
      </c>
      <c r="Q93" s="140">
        <f t="shared" si="314"/>
        <v>2.9332841163301149</v>
      </c>
      <c r="R93" s="140">
        <f t="shared" si="268"/>
        <v>-5.1986281314402305</v>
      </c>
      <c r="S93" s="140">
        <f t="shared" si="268"/>
        <v>-40.179790036011674</v>
      </c>
      <c r="T93" s="140">
        <f t="shared" si="268"/>
        <v>-29.11307399085463</v>
      </c>
      <c r="U93" s="140">
        <f t="shared" si="268"/>
        <v>-34.284235366582081</v>
      </c>
      <c r="V93" s="140">
        <f t="shared" si="268"/>
        <v>-11.773014433541718</v>
      </c>
      <c r="W93" s="140">
        <f t="shared" si="268"/>
        <v>-35.27828843506574</v>
      </c>
      <c r="X93" s="140">
        <f t="shared" si="268"/>
        <v>-41.442936487454986</v>
      </c>
      <c r="Y93" s="140">
        <f t="shared" si="268"/>
        <v>-40.102989215888009</v>
      </c>
      <c r="Z93" s="140">
        <f t="shared" si="268"/>
        <v>-42.357167359214131</v>
      </c>
      <c r="AA93" s="140">
        <f t="shared" si="268"/>
        <v>-50.420112857126533</v>
      </c>
      <c r="AB93" s="140">
        <f t="shared" si="268"/>
        <v>-55.510556696302004</v>
      </c>
      <c r="AC93" s="141">
        <f t="shared" si="269"/>
        <v>-34.471710395762557</v>
      </c>
    </row>
    <row r="94" spans="1:29" x14ac:dyDescent="0.2">
      <c r="A94" s="7">
        <v>2009</v>
      </c>
      <c r="B94" s="43">
        <v>6696.2290000000003</v>
      </c>
      <c r="C94" s="43">
        <v>6391.7980000000007</v>
      </c>
      <c r="D94" s="43">
        <v>6745.8919999999998</v>
      </c>
      <c r="E94" s="43">
        <v>6435.4820000000009</v>
      </c>
      <c r="F94" s="43">
        <v>6465.9489999999996</v>
      </c>
      <c r="G94" s="43">
        <v>5354.3200000000006</v>
      </c>
      <c r="H94" s="43">
        <v>3878.0440000000003</v>
      </c>
      <c r="I94" s="43">
        <v>3828.239</v>
      </c>
      <c r="J94" s="43">
        <v>3455.2910000000006</v>
      </c>
      <c r="K94" s="43">
        <v>4545.5619999999999</v>
      </c>
      <c r="L94" s="43">
        <v>4760.4040000000005</v>
      </c>
      <c r="M94" s="43">
        <v>5167.3959999999997</v>
      </c>
      <c r="N94" s="40">
        <f t="shared" si="267"/>
        <v>63724.606000000007</v>
      </c>
      <c r="O94" s="17"/>
      <c r="P94" s="28">
        <f t="shared" si="270"/>
        <v>2009</v>
      </c>
      <c r="Q94" s="140">
        <f t="shared" si="314"/>
        <v>-28.232972070441175</v>
      </c>
      <c r="R94" s="140">
        <f t="shared" si="268"/>
        <v>-30.042076774023506</v>
      </c>
      <c r="S94" s="140">
        <f t="shared" si="268"/>
        <v>-15.241869226890692</v>
      </c>
      <c r="T94" s="140">
        <f t="shared" si="268"/>
        <v>-21.867829694581332</v>
      </c>
      <c r="U94" s="140">
        <f t="shared" si="268"/>
        <v>-19.57969924858789</v>
      </c>
      <c r="V94" s="140">
        <f t="shared" si="268"/>
        <v>-34.269610092559645</v>
      </c>
      <c r="W94" s="140">
        <f t="shared" si="268"/>
        <v>-47.436244805525121</v>
      </c>
      <c r="X94" s="140">
        <f t="shared" si="268"/>
        <v>-50.523579832354159</v>
      </c>
      <c r="Y94" s="140">
        <f t="shared" si="268"/>
        <v>-53.544766838570148</v>
      </c>
      <c r="Z94" s="140">
        <f t="shared" si="268"/>
        <v>-41.626319537958487</v>
      </c>
      <c r="AA94" s="140">
        <f t="shared" si="268"/>
        <v>-34.697974958524384</v>
      </c>
      <c r="AB94" s="140">
        <f t="shared" si="268"/>
        <v>-20.433233786260974</v>
      </c>
      <c r="AC94" s="141">
        <f t="shared" si="269"/>
        <v>-32.902612296187961</v>
      </c>
    </row>
    <row r="95" spans="1:29" x14ac:dyDescent="0.2">
      <c r="A95" s="7">
        <v>2010</v>
      </c>
      <c r="B95" s="43">
        <v>4161.9259999999995</v>
      </c>
      <c r="C95" s="43">
        <v>5495.1049999999996</v>
      </c>
      <c r="D95" s="43">
        <v>6178.6680000000006</v>
      </c>
      <c r="E95" s="43">
        <v>8676.0730000000003</v>
      </c>
      <c r="F95" s="43">
        <v>5636.5779999999995</v>
      </c>
      <c r="G95" s="43">
        <v>4617.9750000000004</v>
      </c>
      <c r="H95" s="43">
        <v>4647.8580000000002</v>
      </c>
      <c r="I95" s="43">
        <v>2747.1600000000003</v>
      </c>
      <c r="J95" s="43">
        <v>11144.715</v>
      </c>
      <c r="K95" s="43">
        <v>12815.067999999999</v>
      </c>
      <c r="L95" s="43">
        <v>14564.942000000001</v>
      </c>
      <c r="M95" s="43">
        <v>13335.103999999999</v>
      </c>
      <c r="N95" s="40">
        <f t="shared" si="267"/>
        <v>94021.171999999991</v>
      </c>
      <c r="O95" s="17"/>
      <c r="P95" s="28">
        <f t="shared" si="270"/>
        <v>2010</v>
      </c>
      <c r="Q95" s="140">
        <f t="shared" si="314"/>
        <v>-37.846719399829375</v>
      </c>
      <c r="R95" s="140">
        <f t="shared" si="268"/>
        <v>-14.028806917865689</v>
      </c>
      <c r="S95" s="140">
        <f t="shared" si="268"/>
        <v>-8.4084358302801032</v>
      </c>
      <c r="T95" s="140">
        <f t="shared" si="268"/>
        <v>34.816211124512499</v>
      </c>
      <c r="U95" s="140">
        <f t="shared" si="268"/>
        <v>-12.826748246854415</v>
      </c>
      <c r="V95" s="140">
        <f t="shared" si="268"/>
        <v>-13.752353240000604</v>
      </c>
      <c r="W95" s="140">
        <f t="shared" si="268"/>
        <v>19.850574155424749</v>
      </c>
      <c r="X95" s="140">
        <f t="shared" si="268"/>
        <v>-28.239590056942621</v>
      </c>
      <c r="Y95" s="140">
        <f t="shared" si="268"/>
        <v>222.54056170666951</v>
      </c>
      <c r="Z95" s="140">
        <f t="shared" si="268"/>
        <v>181.92483129698812</v>
      </c>
      <c r="AA95" s="140">
        <f t="shared" si="268"/>
        <v>205.96020841928541</v>
      </c>
      <c r="AB95" s="140">
        <f t="shared" si="268"/>
        <v>158.06235868123909</v>
      </c>
      <c r="AC95" s="141">
        <f t="shared" si="269"/>
        <v>47.542963231502732</v>
      </c>
    </row>
    <row r="96" spans="1:29" x14ac:dyDescent="0.2">
      <c r="A96" s="7">
        <v>2011</v>
      </c>
      <c r="B96" s="43">
        <v>10258.377</v>
      </c>
      <c r="C96" s="43">
        <v>13054.853999999998</v>
      </c>
      <c r="D96" s="43">
        <v>13572.761000000002</v>
      </c>
      <c r="E96" s="43">
        <v>15287.174000000001</v>
      </c>
      <c r="F96" s="43">
        <v>13448.276999999998</v>
      </c>
      <c r="G96" s="43">
        <v>14185.239000000001</v>
      </c>
      <c r="H96" s="43">
        <v>12645.777999999998</v>
      </c>
      <c r="I96" s="43">
        <v>11497.178</v>
      </c>
      <c r="J96" s="43">
        <v>13378.816999999999</v>
      </c>
      <c r="K96" s="43">
        <v>16560.606000000003</v>
      </c>
      <c r="L96" s="43">
        <v>16540.485000000004</v>
      </c>
      <c r="M96" s="43">
        <v>13451.444</v>
      </c>
      <c r="N96" s="40">
        <f t="shared" si="267"/>
        <v>163880.99</v>
      </c>
      <c r="O96" s="17"/>
      <c r="P96" s="28">
        <f t="shared" si="270"/>
        <v>2011</v>
      </c>
      <c r="Q96" s="140">
        <f t="shared" si="314"/>
        <v>146.48148477411661</v>
      </c>
      <c r="R96" s="140">
        <f t="shared" si="268"/>
        <v>137.57242127311486</v>
      </c>
      <c r="S96" s="140">
        <f t="shared" si="268"/>
        <v>119.67131103338131</v>
      </c>
      <c r="T96" s="140">
        <f t="shared" si="268"/>
        <v>76.199232071929316</v>
      </c>
      <c r="U96" s="140">
        <f t="shared" si="268"/>
        <v>138.5893888100191</v>
      </c>
      <c r="V96" s="140">
        <f t="shared" si="268"/>
        <v>207.17444334367337</v>
      </c>
      <c r="W96" s="140">
        <f t="shared" si="268"/>
        <v>172.0775462589433</v>
      </c>
      <c r="X96" s="140">
        <f t="shared" si="268"/>
        <v>318.51140814513894</v>
      </c>
      <c r="Y96" s="140">
        <f t="shared" si="268"/>
        <v>20.046290999814698</v>
      </c>
      <c r="Z96" s="140">
        <f t="shared" si="268"/>
        <v>29.227609248737529</v>
      </c>
      <c r="AA96" s="140">
        <f t="shared" si="268"/>
        <v>13.563686007125897</v>
      </c>
      <c r="AB96" s="140">
        <f t="shared" si="268"/>
        <v>0.87243414074611447</v>
      </c>
      <c r="AC96" s="141">
        <f t="shared" si="269"/>
        <v>74.302219929783476</v>
      </c>
    </row>
    <row r="97" spans="1:29" x14ac:dyDescent="0.2">
      <c r="A97" s="7">
        <v>2012</v>
      </c>
      <c r="B97" s="43">
        <v>11046.296</v>
      </c>
      <c r="C97" s="43">
        <v>11176.721999999998</v>
      </c>
      <c r="D97" s="43">
        <v>11348.198</v>
      </c>
      <c r="E97" s="43">
        <v>11310.804</v>
      </c>
      <c r="F97" s="43">
        <v>9874.4720000000016</v>
      </c>
      <c r="G97" s="43">
        <v>10023.928000000002</v>
      </c>
      <c r="H97" s="43">
        <v>11162.666000000001</v>
      </c>
      <c r="I97" s="43">
        <v>11535.811999999998</v>
      </c>
      <c r="J97" s="43">
        <v>13478.148999999999</v>
      </c>
      <c r="K97" s="43">
        <v>14962.549000000001</v>
      </c>
      <c r="L97" s="43">
        <v>14173.944000000001</v>
      </c>
      <c r="M97" s="43">
        <v>15825.03</v>
      </c>
      <c r="N97" s="40">
        <f t="shared" ref="N97:N102" si="315">SUM(B97:M97)</f>
        <v>145918.57000000004</v>
      </c>
      <c r="O97" s="17"/>
      <c r="P97" s="28">
        <f t="shared" si="270"/>
        <v>2012</v>
      </c>
      <c r="Q97" s="140">
        <f t="shared" si="314"/>
        <v>7.6807374109959081</v>
      </c>
      <c r="R97" s="140">
        <f t="shared" si="268"/>
        <v>-14.386464988424997</v>
      </c>
      <c r="S97" s="140">
        <f t="shared" si="268"/>
        <v>-16.389907698219996</v>
      </c>
      <c r="T97" s="140">
        <f t="shared" si="268"/>
        <v>-26.011151570591139</v>
      </c>
      <c r="U97" s="140">
        <f t="shared" si="268"/>
        <v>-26.574445187290518</v>
      </c>
      <c r="V97" s="140">
        <f t="shared" si="268"/>
        <v>-29.33550150265356</v>
      </c>
      <c r="W97" s="140">
        <f t="shared" si="268"/>
        <v>-11.728119851542528</v>
      </c>
      <c r="X97" s="140">
        <f t="shared" si="268"/>
        <v>0.33603028499686882</v>
      </c>
      <c r="Y97" s="140">
        <f t="shared" si="268"/>
        <v>0.74245727406243578</v>
      </c>
      <c r="Z97" s="140">
        <f t="shared" si="268"/>
        <v>-9.6497495321125513</v>
      </c>
      <c r="AA97" s="140">
        <f t="shared" si="268"/>
        <v>-14.307567160213274</v>
      </c>
      <c r="AB97" s="140">
        <f t="shared" si="268"/>
        <v>17.645585113390073</v>
      </c>
      <c r="AC97" s="141">
        <f t="shared" si="269"/>
        <v>-10.960648944090433</v>
      </c>
    </row>
    <row r="98" spans="1:29" x14ac:dyDescent="0.2">
      <c r="A98" s="7">
        <v>2013</v>
      </c>
      <c r="B98" s="43">
        <v>14207.352000000001</v>
      </c>
      <c r="C98" s="43">
        <v>14342.759</v>
      </c>
      <c r="D98" s="43">
        <v>17695.024000000001</v>
      </c>
      <c r="E98" s="43">
        <v>16527.581999999999</v>
      </c>
      <c r="F98" s="43">
        <v>15725.544999999998</v>
      </c>
      <c r="G98" s="43">
        <v>14184.662</v>
      </c>
      <c r="H98" s="43">
        <v>13273.833999999999</v>
      </c>
      <c r="I98" s="43">
        <v>13972.493</v>
      </c>
      <c r="J98" s="43">
        <v>14161.885</v>
      </c>
      <c r="K98" s="43">
        <v>15138.817999999997</v>
      </c>
      <c r="L98" s="43">
        <v>15128.453999999998</v>
      </c>
      <c r="M98" s="43">
        <v>15224.121999999999</v>
      </c>
      <c r="N98" s="40">
        <f t="shared" si="315"/>
        <v>179582.53</v>
      </c>
      <c r="O98" s="17"/>
      <c r="P98" s="28">
        <f t="shared" si="270"/>
        <v>2013</v>
      </c>
      <c r="Q98" s="140">
        <f t="shared" si="314"/>
        <v>28.616433961211985</v>
      </c>
      <c r="R98" s="140">
        <f t="shared" si="268"/>
        <v>28.327062263873092</v>
      </c>
      <c r="S98" s="140">
        <f t="shared" si="268"/>
        <v>55.928051308234153</v>
      </c>
      <c r="T98" s="140">
        <f t="shared" si="268"/>
        <v>46.122079385338097</v>
      </c>
      <c r="U98" s="140">
        <f t="shared" si="268"/>
        <v>59.254540394666137</v>
      </c>
      <c r="V98" s="140">
        <f t="shared" si="268"/>
        <v>41.508019610675561</v>
      </c>
      <c r="W98" s="140">
        <f t="shared" si="268"/>
        <v>18.912757937933435</v>
      </c>
      <c r="X98" s="140">
        <f t="shared" si="268"/>
        <v>21.122752347212348</v>
      </c>
      <c r="Y98" s="140">
        <f t="shared" si="268"/>
        <v>5.0729221052534745</v>
      </c>
      <c r="Z98" s="140">
        <f t="shared" si="268"/>
        <v>1.1780679882819278</v>
      </c>
      <c r="AA98" s="140">
        <f t="shared" si="268"/>
        <v>6.7342582981843035</v>
      </c>
      <c r="AB98" s="140">
        <f t="shared" si="268"/>
        <v>-3.7971997525439227</v>
      </c>
      <c r="AC98" s="141">
        <f t="shared" si="269"/>
        <v>23.070374113452431</v>
      </c>
    </row>
    <row r="99" spans="1:29" x14ac:dyDescent="0.2">
      <c r="A99" s="7">
        <v>2014</v>
      </c>
      <c r="B99" s="43">
        <v>14128.566000000001</v>
      </c>
      <c r="C99" s="43">
        <v>12756.450999999999</v>
      </c>
      <c r="D99" s="43">
        <v>15377.198</v>
      </c>
      <c r="E99" s="43">
        <v>14698.082</v>
      </c>
      <c r="F99" s="43">
        <v>14853.105000000001</v>
      </c>
      <c r="G99" s="43">
        <v>12654.106</v>
      </c>
      <c r="H99" s="43">
        <v>12567.847000000002</v>
      </c>
      <c r="I99" s="43">
        <v>14122.273999999999</v>
      </c>
      <c r="J99" s="43">
        <v>13942.949000000001</v>
      </c>
      <c r="K99" s="43">
        <v>16752.998</v>
      </c>
      <c r="L99" s="43">
        <v>16481.920999999998</v>
      </c>
      <c r="M99" s="43">
        <v>16011.895999999999</v>
      </c>
      <c r="N99" s="40">
        <f t="shared" si="315"/>
        <v>174347.39300000001</v>
      </c>
      <c r="O99" s="17"/>
      <c r="P99" s="28">
        <f t="shared" si="270"/>
        <v>2014</v>
      </c>
      <c r="Q99" s="140">
        <f t="shared" si="314"/>
        <v>-0.55454387277797945</v>
      </c>
      <c r="R99" s="140">
        <f t="shared" si="268"/>
        <v>-11.059992014088794</v>
      </c>
      <c r="S99" s="140">
        <f t="shared" si="268"/>
        <v>-13.098744596220957</v>
      </c>
      <c r="T99" s="140">
        <f t="shared" si="268"/>
        <v>-11.069374818409605</v>
      </c>
      <c r="U99" s="140">
        <f t="shared" si="268"/>
        <v>-5.547915827400562</v>
      </c>
      <c r="V99" s="140">
        <f t="shared" si="268"/>
        <v>-10.790218335833456</v>
      </c>
      <c r="W99" s="140">
        <f t="shared" si="268"/>
        <v>-5.3186366501193021</v>
      </c>
      <c r="X99" s="140">
        <f t="shared" si="268"/>
        <v>1.0719704779955874</v>
      </c>
      <c r="Y99" s="140">
        <f t="shared" si="268"/>
        <v>-1.5459523926369956</v>
      </c>
      <c r="Z99" s="140">
        <f t="shared" si="268"/>
        <v>10.662523322494554</v>
      </c>
      <c r="AA99" s="140">
        <f t="shared" si="268"/>
        <v>8.9464990936945821</v>
      </c>
      <c r="AB99" s="140">
        <f t="shared" si="268"/>
        <v>5.1745118700441184</v>
      </c>
      <c r="AC99" s="141">
        <f t="shared" si="269"/>
        <v>-2.915170534683964</v>
      </c>
    </row>
    <row r="100" spans="1:29" x14ac:dyDescent="0.2">
      <c r="A100" s="7">
        <v>2015</v>
      </c>
      <c r="B100" s="43">
        <v>15061.459000000001</v>
      </c>
      <c r="C100" s="43">
        <v>11991.326000000001</v>
      </c>
      <c r="D100" s="43">
        <v>16462.226999999999</v>
      </c>
      <c r="E100" s="43">
        <v>14061.401</v>
      </c>
      <c r="F100" s="43">
        <v>14340.664999999997</v>
      </c>
      <c r="G100" s="43">
        <v>13833.775</v>
      </c>
      <c r="H100" s="43">
        <v>14663.957999999999</v>
      </c>
      <c r="I100" s="43">
        <v>13946.326999999999</v>
      </c>
      <c r="J100" s="43">
        <v>14582.246999999996</v>
      </c>
      <c r="K100" s="43">
        <v>17062.121999999999</v>
      </c>
      <c r="L100" s="43">
        <v>17491.613999999998</v>
      </c>
      <c r="M100" s="43">
        <v>17044.730000000003</v>
      </c>
      <c r="N100" s="40">
        <f t="shared" si="315"/>
        <v>180541.851</v>
      </c>
      <c r="O100" s="17"/>
      <c r="P100" s="28">
        <f t="shared" si="270"/>
        <v>2015</v>
      </c>
      <c r="Q100" s="140">
        <f t="shared" si="314"/>
        <v>6.6028852468113186</v>
      </c>
      <c r="R100" s="140">
        <f t="shared" si="268"/>
        <v>-5.9979456668629698</v>
      </c>
      <c r="S100" s="140">
        <f t="shared" si="268"/>
        <v>7.0560904528900403</v>
      </c>
      <c r="T100" s="140">
        <f t="shared" si="268"/>
        <v>-4.3317284527328193</v>
      </c>
      <c r="U100" s="140">
        <f t="shared" si="268"/>
        <v>-3.4500530360487169</v>
      </c>
      <c r="V100" s="140">
        <f t="shared" si="268"/>
        <v>9.3224207225702127</v>
      </c>
      <c r="W100" s="140">
        <f t="shared" si="268"/>
        <v>16.67836185465972</v>
      </c>
      <c r="X100" s="140">
        <f t="shared" si="268"/>
        <v>-1.2458829222545931</v>
      </c>
      <c r="Y100" s="140">
        <f t="shared" si="268"/>
        <v>4.5850988912029766</v>
      </c>
      <c r="Z100" s="140">
        <f t="shared" si="268"/>
        <v>1.8451861571284089</v>
      </c>
      <c r="AA100" s="140">
        <f t="shared" si="268"/>
        <v>6.1260638247204291</v>
      </c>
      <c r="AB100" s="140">
        <f t="shared" si="268"/>
        <v>6.4504166152465903</v>
      </c>
      <c r="AC100" s="141">
        <f t="shared" si="269"/>
        <v>3.5529398480882213</v>
      </c>
    </row>
    <row r="101" spans="1:29" x14ac:dyDescent="0.2">
      <c r="A101" s="7">
        <v>2016</v>
      </c>
      <c r="B101" s="43">
        <v>15929.468999999999</v>
      </c>
      <c r="C101" s="43">
        <v>14760.778999999999</v>
      </c>
      <c r="D101" s="43">
        <v>14841.307000000001</v>
      </c>
      <c r="E101" s="43">
        <v>14721.869000000001</v>
      </c>
      <c r="F101" s="43">
        <v>14195.645999999997</v>
      </c>
      <c r="G101" s="43">
        <v>13180.53</v>
      </c>
      <c r="H101" s="43">
        <v>13168.474</v>
      </c>
      <c r="I101" s="43">
        <v>13127.151000000002</v>
      </c>
      <c r="J101" s="43">
        <v>14101.110999999999</v>
      </c>
      <c r="K101" s="43">
        <v>17938.848999999998</v>
      </c>
      <c r="L101" s="43">
        <v>18314.361000000001</v>
      </c>
      <c r="M101" s="43">
        <v>19232.618999999999</v>
      </c>
      <c r="N101" s="40">
        <f t="shared" si="315"/>
        <v>183512.16500000001</v>
      </c>
      <c r="O101" s="17"/>
      <c r="P101" s="28">
        <f t="shared" si="270"/>
        <v>2016</v>
      </c>
      <c r="Q101" s="140">
        <f t="shared" si="314"/>
        <v>5.763120292662216</v>
      </c>
      <c r="R101" s="140">
        <f t="shared" si="314"/>
        <v>23.095469174968606</v>
      </c>
      <c r="S101" s="140">
        <f t="shared" si="268"/>
        <v>-9.8462984382368113</v>
      </c>
      <c r="T101" s="140">
        <f t="shared" si="268"/>
        <v>4.6970284113226013</v>
      </c>
      <c r="U101" s="140">
        <f t="shared" si="268"/>
        <v>-1.0112432024595774</v>
      </c>
      <c r="V101" s="140">
        <f t="shared" si="268"/>
        <v>-4.7221022461330975</v>
      </c>
      <c r="W101" s="140">
        <f t="shared" si="268"/>
        <v>-10.198365270822507</v>
      </c>
      <c r="X101" s="140">
        <f t="shared" si="268"/>
        <v>-5.8737759411492174</v>
      </c>
      <c r="Y101" s="140">
        <f t="shared" si="268"/>
        <v>-3.2994640675061748</v>
      </c>
      <c r="Z101" s="140">
        <f t="shared" si="268"/>
        <v>5.1384405761487395</v>
      </c>
      <c r="AA101" s="140">
        <f t="shared" si="268"/>
        <v>4.7036654250431242</v>
      </c>
      <c r="AB101" s="140">
        <f t="shared" ref="AB101" si="316">IF(M101&lt;&gt;"",IF(M100&lt;&gt;"",(M101/M100-1)*100,"-"),"-")</f>
        <v>12.836161089087339</v>
      </c>
      <c r="AC101" s="141">
        <f t="shared" si="269"/>
        <v>1.6452218604981583</v>
      </c>
    </row>
    <row r="102" spans="1:29" x14ac:dyDescent="0.2">
      <c r="A102" s="7">
        <v>2017</v>
      </c>
      <c r="B102" s="43">
        <v>16056.570000000002</v>
      </c>
      <c r="C102" s="43">
        <v>16324.555</v>
      </c>
      <c r="D102" s="43">
        <v>18165.780000000002</v>
      </c>
      <c r="E102" s="43">
        <v>14623.976000000001</v>
      </c>
      <c r="F102" s="43">
        <v>18477.518</v>
      </c>
      <c r="G102" s="43">
        <v>18869.199000000001</v>
      </c>
      <c r="H102" s="43">
        <v>19512.464000000004</v>
      </c>
      <c r="I102" s="43">
        <v>20016.547000000002</v>
      </c>
      <c r="J102" s="43">
        <v>19319.064999999995</v>
      </c>
      <c r="K102" s="43">
        <v>21942.065000000002</v>
      </c>
      <c r="L102" s="43">
        <v>19714.691999999999</v>
      </c>
      <c r="M102" s="43">
        <v>23281.780999999995</v>
      </c>
      <c r="N102" s="40">
        <f t="shared" si="315"/>
        <v>226304.212</v>
      </c>
      <c r="O102" s="41"/>
      <c r="P102" s="28">
        <f t="shared" si="270"/>
        <v>2017</v>
      </c>
      <c r="Q102" s="140">
        <f t="shared" ref="Q102" si="317">IF(B102&lt;&gt;"",IF(B101&lt;&gt;"",(B102/B101-1)*100,"-"),"-")</f>
        <v>0.79789853635423569</v>
      </c>
      <c r="R102" s="140">
        <f t="shared" ref="R102" si="318">IF(C102&lt;&gt;"",IF(C101&lt;&gt;"",(C102/C101-1)*100,"-"),"-")</f>
        <v>10.594129212286173</v>
      </c>
      <c r="S102" s="140">
        <f t="shared" ref="S102" si="319">IF(D102&lt;&gt;"",IF(D101&lt;&gt;"",(D102/D101-1)*100,"-"),"-")</f>
        <v>22.400136322225549</v>
      </c>
      <c r="T102" s="140">
        <f t="shared" ref="T102" si="320">IF(E102&lt;&gt;"",IF(E101&lt;&gt;"",(E102/E101-1)*100,"-"),"-")</f>
        <v>-0.66494953867609619</v>
      </c>
      <c r="U102" s="140">
        <f t="shared" ref="U102" si="321">IF(F102&lt;&gt;"",IF(F101&lt;&gt;"",(F102/F101-1)*100,"-"),"-")</f>
        <v>30.16327682445732</v>
      </c>
      <c r="V102" s="140">
        <f t="shared" ref="V102" si="322">IF(G102&lt;&gt;"",IF(G101&lt;&gt;"",(G102/G101-1)*100,"-"),"-")</f>
        <v>43.159637738391396</v>
      </c>
      <c r="W102" s="140">
        <f t="shared" ref="W102" si="323">IF(H102&lt;&gt;"",IF(H101&lt;&gt;"",(H102/H101-1)*100,"-"),"-")</f>
        <v>48.175589669691441</v>
      </c>
      <c r="X102" s="140">
        <f t="shared" ref="X102" si="324">IF(I102&lt;&gt;"",IF(I101&lt;&gt;"",(I102/I101-1)*100,"-"),"-")</f>
        <v>52.48203513466099</v>
      </c>
      <c r="Y102" s="140">
        <f t="shared" ref="Y102" si="325">IF(J102&lt;&gt;"",IF(J101&lt;&gt;"",(J102/J101-1)*100,"-"),"-")</f>
        <v>37.00385026399691</v>
      </c>
      <c r="Z102" s="140">
        <f t="shared" ref="Z102" si="326">IF(K102&lt;&gt;"",IF(K101&lt;&gt;"",(K102/K101-1)*100,"-"),"-")</f>
        <v>22.315902207549687</v>
      </c>
      <c r="AA102" s="140">
        <f t="shared" ref="AA102" si="327">IF(L102&lt;&gt;"",IF(L101&lt;&gt;"",(L102/L101-1)*100,"-"),"-")</f>
        <v>7.6460816732836001</v>
      </c>
      <c r="AB102" s="140">
        <f t="shared" ref="AB102" si="328">IF(M102&lt;&gt;"",IF(M101&lt;&gt;"",(M102/M101-1)*100,"-"),"-")</f>
        <v>21.053617294659645</v>
      </c>
      <c r="AC102" s="141">
        <f t="shared" si="269"/>
        <v>23.318370746702264</v>
      </c>
    </row>
    <row r="103" spans="1:29" x14ac:dyDescent="0.2">
      <c r="A103" s="7">
        <v>2018</v>
      </c>
      <c r="B103" s="43">
        <v>21792.045999999998</v>
      </c>
      <c r="C103" s="43">
        <v>22293.199000000004</v>
      </c>
      <c r="D103" s="43">
        <v>25924.098999999995</v>
      </c>
      <c r="E103" s="43">
        <v>24338.811999999998</v>
      </c>
      <c r="F103" s="43">
        <v>24239.120000000003</v>
      </c>
      <c r="G103" s="43">
        <v>22186.451999999997</v>
      </c>
      <c r="H103" s="43">
        <v>23741.68</v>
      </c>
      <c r="I103" s="43">
        <v>22938.000999999997</v>
      </c>
      <c r="J103" s="43">
        <v>23225.217000000004</v>
      </c>
      <c r="K103" s="43">
        <v>24475.861999999997</v>
      </c>
      <c r="L103" s="43">
        <v>23550.308000000001</v>
      </c>
      <c r="M103" s="43">
        <v>22869.847000000002</v>
      </c>
      <c r="N103" s="40">
        <f t="shared" ref="N103:N105" si="329">SUM(B103:M103)</f>
        <v>281574.64299999992</v>
      </c>
      <c r="O103" s="41"/>
      <c r="P103" s="28">
        <f t="shared" si="270"/>
        <v>2018</v>
      </c>
      <c r="Q103" s="140">
        <f t="shared" ref="Q103" si="330">IF(B103&lt;&gt;"",IF(B102&lt;&gt;"",(B103/B102-1)*100,"-"),"-")</f>
        <v>35.720430951317717</v>
      </c>
      <c r="R103" s="140">
        <f t="shared" ref="R103" si="331">IF(C103&lt;&gt;"",IF(C102&lt;&gt;"",(C103/C102-1)*100,"-"),"-")</f>
        <v>36.562368775136612</v>
      </c>
      <c r="S103" s="140">
        <f t="shared" ref="S103:S105" si="332">IF(D103&lt;&gt;"",IF(D102&lt;&gt;"",(D103/D102-1)*100,"-"),"-")</f>
        <v>42.708427603989428</v>
      </c>
      <c r="T103" s="140">
        <f t="shared" ref="T103" si="333">IF(E103&lt;&gt;"",IF(E102&lt;&gt;"",(E103/E102-1)*100,"-"),"-")</f>
        <v>66.430880357024648</v>
      </c>
      <c r="U103" s="140">
        <f t="shared" ref="U103" si="334">IF(F103&lt;&gt;"",IF(F102&lt;&gt;"",(F103/F102-1)*100,"-"),"-")</f>
        <v>31.181687930164671</v>
      </c>
      <c r="V103" s="140">
        <f t="shared" ref="V103" si="335">IF(G103&lt;&gt;"",IF(G102&lt;&gt;"",(G103/G102-1)*100,"-"),"-")</f>
        <v>17.580253406623125</v>
      </c>
      <c r="W103" s="140">
        <f t="shared" ref="W103" si="336">IF(H103&lt;&gt;"",IF(H102&lt;&gt;"",(H103/H102-1)*100,"-"),"-")</f>
        <v>21.674433326308741</v>
      </c>
      <c r="X103" s="140">
        <f t="shared" ref="X103" si="337">IF(I103&lt;&gt;"",IF(I102&lt;&gt;"",(I103/I102-1)*100,"-"),"-")</f>
        <v>14.595194665693301</v>
      </c>
      <c r="Y103" s="140">
        <f t="shared" ref="Y103" si="338">IF(J103&lt;&gt;"",IF(J102&lt;&gt;"",(J103/J102-1)*100,"-"),"-")</f>
        <v>20.219156568912688</v>
      </c>
      <c r="Z103" s="140">
        <f t="shared" ref="Z103" si="339">IF(K103&lt;&gt;"",IF(K102&lt;&gt;"",(K103/K102-1)*100,"-"),"-")</f>
        <v>11.547668826976842</v>
      </c>
      <c r="AA103" s="140">
        <f t="shared" ref="AA103" si="340">IF(L103&lt;&gt;"",IF(L102&lt;&gt;"",(L103/L102-1)*100,"-"),"-")</f>
        <v>19.455622233408466</v>
      </c>
      <c r="AB103" s="140">
        <f t="shared" ref="AB103" si="341">IF(M103&lt;&gt;"",IF(M102&lt;&gt;"",(M103/M102-1)*100,"-"),"-")</f>
        <v>-1.7693405843822396</v>
      </c>
      <c r="AC103" s="141">
        <f t="shared" si="269"/>
        <v>24.42306774210634</v>
      </c>
    </row>
    <row r="104" spans="1:29" x14ac:dyDescent="0.2">
      <c r="A104" s="7">
        <v>2019</v>
      </c>
      <c r="B104" s="43">
        <v>21518.297999999999</v>
      </c>
      <c r="C104" s="43">
        <v>21121.62</v>
      </c>
      <c r="D104" s="43">
        <v>21011.833000000002</v>
      </c>
      <c r="E104" s="43">
        <v>17957.553</v>
      </c>
      <c r="F104" s="43">
        <v>18186.859</v>
      </c>
      <c r="G104" s="43">
        <v>16053.159</v>
      </c>
      <c r="H104" s="43">
        <v>17661.415000000001</v>
      </c>
      <c r="I104" s="43">
        <v>17456.624000000003</v>
      </c>
      <c r="J104" s="43">
        <v>17311.286</v>
      </c>
      <c r="K104" s="43">
        <v>17545.14</v>
      </c>
      <c r="L104" s="43">
        <v>18848.964000000004</v>
      </c>
      <c r="M104" s="43">
        <v>19095.661</v>
      </c>
      <c r="N104" s="32">
        <f t="shared" si="329"/>
        <v>223768.41200000001</v>
      </c>
      <c r="P104" s="28">
        <f t="shared" si="270"/>
        <v>2019</v>
      </c>
      <c r="Q104" s="140">
        <f t="shared" ref="Q104:Q105" si="342">IF(B104&lt;&gt;"",IF(B103&lt;&gt;"",(B104/B103-1)*100,"-"),"-")</f>
        <v>-1.2561831046061456</v>
      </c>
      <c r="R104" s="140">
        <f t="shared" ref="R104:R105" si="343">IF(C104&lt;&gt;"",IF(C103&lt;&gt;"",(C104/C103-1)*100,"-"),"-")</f>
        <v>-5.255320243631278</v>
      </c>
      <c r="S104" s="140">
        <f t="shared" si="332"/>
        <v>-18.948646971298764</v>
      </c>
      <c r="T104" s="140">
        <f t="shared" ref="T104:T105" si="344">IF(E104&lt;&gt;"",IF(E103&lt;&gt;"",(E104/E103-1)*100,"-"),"-")</f>
        <v>-26.218448953054896</v>
      </c>
      <c r="U104" s="140">
        <f t="shared" ref="U104:U105" si="345">IF(F104&lt;&gt;"",IF(F103&lt;&gt;"",(F104/F103-1)*100,"-"),"-")</f>
        <v>-24.968979896959965</v>
      </c>
      <c r="V104" s="140">
        <f t="shared" ref="V104:V105" si="346">IF(G104&lt;&gt;"",IF(G103&lt;&gt;"",(G104/G103-1)*100,"-"),"-")</f>
        <v>-27.644316450417573</v>
      </c>
      <c r="W104" s="140">
        <f t="shared" ref="W104:W105" si="347">IF(H104&lt;&gt;"",IF(H103&lt;&gt;"",(H104/H103-1)*100,"-"),"-")</f>
        <v>-25.610087407462313</v>
      </c>
      <c r="X104" s="140">
        <f t="shared" ref="X104" si="348">IF(I104&lt;&gt;"",IF(I103&lt;&gt;"",(I104/I103-1)*100,"-"),"-")</f>
        <v>-23.896489497929629</v>
      </c>
      <c r="Y104" s="140">
        <f t="shared" ref="Y104:Y105" si="349">IF(J104&lt;&gt;"",IF(J103&lt;&gt;"",(J104/J103-1)*100,"-"),"-")</f>
        <v>-25.463404712214334</v>
      </c>
      <c r="Z104" s="140">
        <f t="shared" ref="Z104:Z105" si="350">IF(K104&lt;&gt;"",IF(K103&lt;&gt;"",(K104/K103-1)*100,"-"),"-")</f>
        <v>-28.316559392269813</v>
      </c>
      <c r="AA104" s="140">
        <f t="shared" ref="AA104:AA105" si="351">IF(L104&lt;&gt;"",IF(L103&lt;&gt;"",(L104/L103-1)*100,"-"),"-")</f>
        <v>-19.962983074361475</v>
      </c>
      <c r="AB104" s="140">
        <f t="shared" ref="AB104:AB105" si="352">IF(M104&lt;&gt;"",IF(M103&lt;&gt;"",(M104/M103-1)*100,"-"),"-")</f>
        <v>-16.502891339850244</v>
      </c>
      <c r="AC104" s="141">
        <f t="shared" si="269"/>
        <v>-20.529629509287851</v>
      </c>
    </row>
    <row r="105" spans="1:29" x14ac:dyDescent="0.2">
      <c r="A105" s="7">
        <v>2020</v>
      </c>
      <c r="B105" s="43">
        <v>17638.686000000002</v>
      </c>
      <c r="C105" s="43">
        <v>17871.575000000001</v>
      </c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32">
        <f t="shared" si="329"/>
        <v>35510.260999999999</v>
      </c>
      <c r="P105" s="28">
        <f t="shared" si="270"/>
        <v>2020</v>
      </c>
      <c r="Q105" s="140">
        <f t="shared" si="342"/>
        <v>-18.029362731197406</v>
      </c>
      <c r="R105" s="140">
        <f t="shared" si="343"/>
        <v>-15.387290368825868</v>
      </c>
      <c r="S105" s="140" t="str">
        <f t="shared" si="332"/>
        <v>-</v>
      </c>
      <c r="T105" s="140" t="str">
        <f t="shared" si="344"/>
        <v>-</v>
      </c>
      <c r="U105" s="140" t="str">
        <f t="shared" si="345"/>
        <v>-</v>
      </c>
      <c r="V105" s="140" t="str">
        <f t="shared" si="346"/>
        <v>-</v>
      </c>
      <c r="W105" s="140" t="str">
        <f t="shared" si="347"/>
        <v>-</v>
      </c>
      <c r="X105" s="140" t="str">
        <f>IF(I105&lt;&gt;"",IF(I104&lt;&gt;"",(I105/I104-1)*100,"-"),"-")</f>
        <v>-</v>
      </c>
      <c r="Y105" s="140" t="str">
        <f t="shared" si="349"/>
        <v>-</v>
      </c>
      <c r="Z105" s="140" t="str">
        <f t="shared" si="350"/>
        <v>-</v>
      </c>
      <c r="AA105" s="140" t="str">
        <f t="shared" si="351"/>
        <v>-</v>
      </c>
      <c r="AB105" s="140" t="str">
        <f t="shared" si="352"/>
        <v>-</v>
      </c>
      <c r="AC105" s="141" t="str">
        <f t="shared" si="269"/>
        <v>-</v>
      </c>
    </row>
    <row r="106" spans="1:29" x14ac:dyDescent="0.2">
      <c r="A106" s="192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43"/>
      <c r="Q106" s="192"/>
      <c r="R106" s="192"/>
      <c r="S106" s="192"/>
      <c r="T106" s="192"/>
      <c r="U106" s="192"/>
      <c r="V106" s="192"/>
      <c r="W106" s="192"/>
    </row>
    <row r="107" spans="1:29" x14ac:dyDescent="0.2">
      <c r="A107" s="192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45"/>
      <c r="Q107" s="192"/>
      <c r="R107" s="192"/>
      <c r="S107" s="192"/>
      <c r="T107" s="192"/>
      <c r="U107" s="192"/>
      <c r="V107" s="192"/>
      <c r="W107" s="192"/>
    </row>
    <row r="108" spans="1:29" x14ac:dyDescent="0.2">
      <c r="A108" s="192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:29" x14ac:dyDescent="0.2">
      <c r="A109" s="192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:29" x14ac:dyDescent="0.2">
      <c r="A110" s="192"/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:29" x14ac:dyDescent="0.2">
      <c r="A111" s="192"/>
      <c r="B111" s="192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:29" x14ac:dyDescent="0.2">
      <c r="A112" s="192"/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:23" x14ac:dyDescent="0.2">
      <c r="A113" s="192"/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:23" x14ac:dyDescent="0.2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:23" x14ac:dyDescent="0.2">
      <c r="A115" s="192"/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:23" x14ac:dyDescent="0.2">
      <c r="A116" s="192"/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:23" x14ac:dyDescent="0.2">
      <c r="A117" s="192"/>
      <c r="B117" s="192"/>
      <c r="C117" s="192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:23" x14ac:dyDescent="0.2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:23" x14ac:dyDescent="0.2">
      <c r="A119" s="192"/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3" x14ac:dyDescent="0.2">
      <c r="A120" s="192"/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:23" x14ac:dyDescent="0.2">
      <c r="A121" s="192"/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:23" x14ac:dyDescent="0.2">
      <c r="A122" s="192"/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:23" x14ac:dyDescent="0.2">
      <c r="A123" s="192"/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:23" x14ac:dyDescent="0.2">
      <c r="A124" s="192"/>
      <c r="B124" s="192"/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:23" x14ac:dyDescent="0.2">
      <c r="A125" s="192"/>
      <c r="B125" s="192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:23" x14ac:dyDescent="0.2">
      <c r="A126" s="192"/>
      <c r="B126" s="192"/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:23" x14ac:dyDescent="0.2">
      <c r="A127" s="192"/>
      <c r="B127" s="192"/>
      <c r="C127" s="192"/>
      <c r="D127" s="192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:23" x14ac:dyDescent="0.2">
      <c r="A128" s="192"/>
      <c r="B128" s="192"/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:23" x14ac:dyDescent="0.2">
      <c r="A129" s="192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:23" x14ac:dyDescent="0.2">
      <c r="A130" s="192"/>
      <c r="B130" s="192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:23" x14ac:dyDescent="0.2">
      <c r="A131" s="192"/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:23" x14ac:dyDescent="0.2">
      <c r="A132" s="192"/>
      <c r="B132" s="192"/>
      <c r="C132" s="192"/>
      <c r="D132" s="192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  <row r="133" spans="1:23" x14ac:dyDescent="0.2">
      <c r="A133" s="192"/>
      <c r="B133" s="192"/>
      <c r="C133" s="192"/>
      <c r="D133" s="192"/>
      <c r="E133" s="192"/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</row>
    <row r="134" spans="1:23" x14ac:dyDescent="0.2">
      <c r="A134" s="192"/>
      <c r="B134" s="192"/>
      <c r="C134" s="192"/>
      <c r="D134" s="192"/>
      <c r="E134" s="192"/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</row>
    <row r="135" spans="1:23" x14ac:dyDescent="0.2">
      <c r="A135" s="192"/>
      <c r="B135" s="192"/>
      <c r="C135" s="192"/>
      <c r="D135" s="192"/>
      <c r="E135" s="192"/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</row>
    <row r="136" spans="1:23" x14ac:dyDescent="0.2">
      <c r="A136" s="192"/>
      <c r="B136" s="192"/>
      <c r="C136" s="192"/>
      <c r="D136" s="192"/>
      <c r="E136" s="192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</row>
    <row r="137" spans="1:23" x14ac:dyDescent="0.2">
      <c r="A137" s="192"/>
      <c r="B137" s="192"/>
      <c r="C137" s="192"/>
      <c r="D137" s="192"/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</row>
    <row r="138" spans="1:23" x14ac:dyDescent="0.2">
      <c r="A138" s="192"/>
      <c r="B138" s="192"/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</row>
    <row r="139" spans="1:23" x14ac:dyDescent="0.2">
      <c r="A139" s="192"/>
      <c r="B139" s="192"/>
      <c r="C139" s="192"/>
      <c r="D139" s="192"/>
      <c r="E139" s="192"/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</row>
    <row r="140" spans="1:23" x14ac:dyDescent="0.2">
      <c r="A140" s="192"/>
      <c r="B140" s="192"/>
      <c r="C140" s="192"/>
      <c r="D140" s="192"/>
      <c r="E140" s="192"/>
      <c r="F140" s="192"/>
      <c r="G140" s="192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</row>
    <row r="141" spans="1:23" x14ac:dyDescent="0.2">
      <c r="A141" s="192"/>
      <c r="B141" s="192"/>
      <c r="C141" s="192"/>
      <c r="D141" s="192"/>
      <c r="E141" s="192"/>
      <c r="F141" s="192"/>
      <c r="G141" s="192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</row>
    <row r="142" spans="1:23" x14ac:dyDescent="0.2">
      <c r="A142" s="192"/>
      <c r="B142" s="192"/>
      <c r="C142" s="192"/>
      <c r="D142" s="192"/>
      <c r="E142" s="192"/>
      <c r="F142" s="192"/>
      <c r="G142" s="192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</row>
    <row r="143" spans="1:23" x14ac:dyDescent="0.2">
      <c r="A143" s="192"/>
      <c r="B143" s="192"/>
      <c r="C143" s="192"/>
      <c r="D143" s="192"/>
      <c r="E143" s="192"/>
      <c r="F143" s="192"/>
      <c r="G143" s="192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</row>
    <row r="144" spans="1:23" x14ac:dyDescent="0.2">
      <c r="A144" s="192"/>
      <c r="B144" s="192"/>
      <c r="C144" s="192"/>
      <c r="D144" s="192"/>
      <c r="E144" s="192"/>
      <c r="F144" s="192"/>
      <c r="G144" s="192"/>
      <c r="H144" s="192"/>
      <c r="I144" s="192"/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</row>
    <row r="145" spans="16:16" x14ac:dyDescent="0.2">
      <c r="P145" s="192"/>
    </row>
    <row r="146" spans="16:16" x14ac:dyDescent="0.2">
      <c r="P146" s="192"/>
    </row>
    <row r="147" spans="16:16" x14ac:dyDescent="0.2">
      <c r="P147" s="192"/>
    </row>
    <row r="148" spans="16:16" x14ac:dyDescent="0.2">
      <c r="P148" s="192"/>
    </row>
    <row r="149" spans="16:16" x14ac:dyDescent="0.2">
      <c r="P149" s="192"/>
    </row>
    <row r="150" spans="16:16" x14ac:dyDescent="0.2">
      <c r="P150" s="192"/>
    </row>
    <row r="151" spans="16:16" x14ac:dyDescent="0.2">
      <c r="P151" s="192"/>
    </row>
    <row r="152" spans="16:16" x14ac:dyDescent="0.2">
      <c r="P152" s="192"/>
    </row>
    <row r="153" spans="16:16" x14ac:dyDescent="0.2">
      <c r="P153" s="192"/>
    </row>
    <row r="154" spans="16:16" x14ac:dyDescent="0.2">
      <c r="P154" s="192"/>
    </row>
    <row r="155" spans="16:16" x14ac:dyDescent="0.2">
      <c r="P155" s="192"/>
    </row>
    <row r="156" spans="16:16" x14ac:dyDescent="0.2">
      <c r="P156" s="192"/>
    </row>
    <row r="157" spans="16:16" x14ac:dyDescent="0.2">
      <c r="P157" s="192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Murilo Sakai</cp:lastModifiedBy>
  <cp:lastPrinted>2017-04-19T18:25:02Z</cp:lastPrinted>
  <dcterms:created xsi:type="dcterms:W3CDTF">2012-03-12T17:04:47Z</dcterms:created>
  <dcterms:modified xsi:type="dcterms:W3CDTF">2020-03-16T20:55:33Z</dcterms:modified>
</cp:coreProperties>
</file>