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agencia\ana\COSER\3_CERTOH\"/>
    </mc:Choice>
  </mc:AlternateContent>
  <xr:revisionPtr revIDLastSave="0" documentId="8_{E3A70CF2-50BA-4E94-8694-89D0F1EF9592}" xr6:coauthVersionLast="45" xr6:coauthVersionMax="45" xr10:uidLastSave="{00000000-0000-0000-0000-000000000000}"/>
  <bookViews>
    <workbookView xWindow="-120" yWindow="-120" windowWidth="20730" windowHeight="11160" xr2:uid="{00000000-000D-0000-FFFF-FFFF00000000}"/>
  </bookViews>
  <sheets>
    <sheet name="lista por operadora" sheetId="6" r:id="rId1"/>
    <sheet name="estatísticas" sheetId="8" r:id="rId2"/>
    <sheet name="análise operadoras" sheetId="9" state="hidden" r:id="rId3"/>
  </sheets>
  <definedNames>
    <definedName name="_xlnm._FilterDatabase" localSheetId="0" hidden="1">'lista por operadora'!$A$1:$AD$74</definedName>
    <definedName name="OLE_LINK1" localSheetId="0">'lista por operadora'!$I$72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2" i="6" l="1"/>
  <c r="B37" i="8" l="1"/>
  <c r="B24" i="8"/>
  <c r="B25" i="8"/>
  <c r="AD31" i="6"/>
  <c r="AD76" i="6"/>
  <c r="P78" i="6"/>
  <c r="O78" i="6"/>
  <c r="AD74" i="6" l="1"/>
  <c r="AD75" i="6"/>
  <c r="O22" i="8" l="1"/>
  <c r="B23" i="8"/>
  <c r="B21" i="8" l="1"/>
  <c r="B22" i="8"/>
  <c r="AD30" i="6"/>
  <c r="B20" i="8" l="1"/>
  <c r="AD43" i="6"/>
  <c r="K5" i="9" l="1"/>
  <c r="AD29" i="6" l="1"/>
  <c r="K18" i="9" l="1"/>
  <c r="L18" i="9" s="1"/>
  <c r="K17" i="9"/>
  <c r="M17" i="9" s="1"/>
  <c r="N17" i="9" s="1"/>
  <c r="K16" i="9"/>
  <c r="K15" i="9"/>
  <c r="K14" i="9"/>
  <c r="K13" i="9"/>
  <c r="K12" i="9"/>
  <c r="K11" i="9"/>
  <c r="M11" i="9" s="1"/>
  <c r="N11" i="9" s="1"/>
  <c r="K10" i="9"/>
  <c r="K9" i="9"/>
  <c r="K8" i="9"/>
  <c r="K7" i="9"/>
  <c r="K6" i="9"/>
  <c r="K4" i="9"/>
  <c r="K3" i="9"/>
  <c r="M3" i="9" s="1"/>
  <c r="N3" i="9" s="1"/>
  <c r="K2" i="9"/>
  <c r="L2" i="9" s="1"/>
  <c r="M15" i="9" l="1"/>
  <c r="N15" i="9" s="1"/>
  <c r="M5" i="9"/>
  <c r="N5" i="9" s="1"/>
  <c r="M4" i="9"/>
  <c r="N4" i="9" s="1"/>
  <c r="L4" i="9"/>
  <c r="M12" i="9"/>
  <c r="N12" i="9" s="1"/>
  <c r="M18" i="9"/>
  <c r="N18" i="9" s="1"/>
  <c r="M2" i="9"/>
  <c r="N2" i="9" s="1"/>
  <c r="AN60" i="6"/>
  <c r="AO60" i="6" s="1"/>
  <c r="AN14" i="6" l="1"/>
  <c r="AO14" i="6" s="1"/>
  <c r="AN21" i="6"/>
  <c r="AO21" i="6" s="1"/>
  <c r="AN20" i="6"/>
  <c r="AO20" i="6" s="1"/>
  <c r="AN19" i="6"/>
  <c r="AO19" i="6" s="1"/>
  <c r="AN22" i="6"/>
  <c r="AO22" i="6" s="1"/>
  <c r="AN24" i="6"/>
  <c r="AO24" i="6" s="1"/>
  <c r="AN37" i="6"/>
  <c r="AO37" i="6" s="1"/>
  <c r="B52" i="8" l="1"/>
  <c r="AN63" i="6" l="1"/>
  <c r="AO63" i="6" s="1"/>
  <c r="AN58" i="6"/>
  <c r="AO58" i="6" s="1"/>
  <c r="AN57" i="6"/>
  <c r="AO57" i="6" s="1"/>
  <c r="AN39" i="6"/>
  <c r="AO39" i="6" s="1"/>
  <c r="AN36" i="6"/>
  <c r="AO36" i="6" s="1"/>
  <c r="AN34" i="6"/>
  <c r="AO34" i="6" s="1"/>
  <c r="AN23" i="6"/>
  <c r="AO23" i="6" s="1"/>
  <c r="AN12" i="6"/>
  <c r="AO12" i="6" s="1"/>
  <c r="AN4" i="6"/>
  <c r="AO4" i="6" s="1"/>
  <c r="O69" i="8" l="1"/>
  <c r="O70" i="8"/>
  <c r="AD49" i="6"/>
  <c r="O72" i="8" l="1"/>
  <c r="AD10" i="6"/>
  <c r="B7" i="8" l="1"/>
  <c r="B8" i="8"/>
  <c r="B9" i="8"/>
  <c r="B10" i="8"/>
  <c r="B11" i="8"/>
  <c r="B12" i="8"/>
  <c r="B13" i="8"/>
  <c r="B14" i="8"/>
  <c r="B15" i="8"/>
  <c r="B16" i="8"/>
  <c r="B17" i="8"/>
  <c r="B18" i="8"/>
  <c r="B19" i="8"/>
  <c r="B6" i="8"/>
  <c r="B26" i="8" l="1"/>
  <c r="B51" i="8"/>
  <c r="B53" i="8"/>
  <c r="B54" i="8"/>
  <c r="O34" i="8"/>
  <c r="O35" i="8"/>
  <c r="O36" i="8"/>
  <c r="O33" i="8"/>
  <c r="O7" i="8"/>
  <c r="O8" i="8"/>
  <c r="O9" i="8"/>
  <c r="O10" i="8"/>
  <c r="O11" i="8"/>
  <c r="O12" i="8"/>
  <c r="O13" i="8"/>
  <c r="O14" i="8"/>
  <c r="O15" i="8"/>
  <c r="O16" i="8"/>
  <c r="O17" i="8"/>
  <c r="O18" i="8"/>
  <c r="O19" i="8"/>
  <c r="O20" i="8"/>
  <c r="O21" i="8"/>
  <c r="O6" i="8"/>
  <c r="B31" i="8"/>
  <c r="B32" i="8"/>
  <c r="B33" i="8"/>
  <c r="B34" i="8"/>
  <c r="B35" i="8"/>
  <c r="B36" i="8"/>
  <c r="B28" i="8"/>
  <c r="B29" i="8"/>
  <c r="B30" i="8"/>
  <c r="B70" i="8"/>
  <c r="B69" i="8"/>
  <c r="B38" i="8" l="1"/>
  <c r="O38" i="8"/>
  <c r="B72" i="8"/>
  <c r="B55" i="8"/>
  <c r="O24" i="8"/>
  <c r="AD73" i="6"/>
  <c r="AD68" i="6"/>
  <c r="AD56" i="6"/>
  <c r="AD28" i="6" l="1"/>
  <c r="AD72" i="6" l="1"/>
  <c r="AD35" i="6"/>
  <c r="AD51" i="6"/>
  <c r="AD71" i="6"/>
  <c r="AD70" i="6"/>
  <c r="AD69" i="6"/>
  <c r="AD67" i="6"/>
  <c r="AD66" i="6"/>
  <c r="AD65" i="6"/>
  <c r="AD64" i="6"/>
  <c r="AD63" i="6"/>
  <c r="AD62" i="6"/>
  <c r="AD61" i="6"/>
  <c r="AD60" i="6"/>
  <c r="AD59" i="6"/>
  <c r="AD58" i="6"/>
  <c r="AD57" i="6"/>
  <c r="AD55" i="6"/>
  <c r="AD54" i="6"/>
  <c r="AD53" i="6"/>
  <c r="AD52" i="6"/>
  <c r="AD50" i="6"/>
  <c r="AD48" i="6"/>
  <c r="AD47" i="6"/>
  <c r="AD45" i="6"/>
  <c r="AD44" i="6"/>
  <c r="AD42" i="6"/>
  <c r="AD41" i="6"/>
  <c r="AD40" i="6"/>
  <c r="AD39" i="6"/>
  <c r="AD38" i="6"/>
  <c r="AD37" i="6"/>
  <c r="AD36" i="6"/>
  <c r="AD34" i="6"/>
  <c r="AD33" i="6"/>
  <c r="AD27" i="6"/>
  <c r="AD26" i="6"/>
  <c r="AD25" i="6"/>
  <c r="AD24" i="6"/>
  <c r="AD23" i="6"/>
  <c r="AD22" i="6"/>
  <c r="AD21" i="6"/>
  <c r="AD20" i="6"/>
  <c r="AD19" i="6"/>
  <c r="AD18" i="6"/>
  <c r="AD17" i="6"/>
  <c r="AD16" i="6"/>
  <c r="AD14" i="6"/>
  <c r="AD13" i="6"/>
  <c r="AD12" i="6"/>
  <c r="AD11" i="6"/>
  <c r="AD9" i="6"/>
  <c r="AD8" i="6"/>
  <c r="AD7" i="6"/>
  <c r="AD5" i="6"/>
  <c r="AD4" i="6"/>
  <c r="AD3" i="6"/>
  <c r="AD2" i="6"/>
  <c r="C4" i="6"/>
  <c r="O53" i="8" l="1"/>
  <c r="O51" i="8"/>
  <c r="O52" i="8"/>
  <c r="C61" i="6"/>
  <c r="C54" i="6"/>
  <c r="C53" i="6"/>
  <c r="C36" i="6"/>
  <c r="C70" i="6"/>
  <c r="C20" i="6"/>
  <c r="C19" i="6"/>
  <c r="C59" i="6"/>
  <c r="C58" i="6"/>
  <c r="C57" i="6"/>
  <c r="C3" i="6"/>
  <c r="O55" i="8" l="1"/>
</calcChain>
</file>

<file path=xl/sharedStrings.xml><?xml version="1.0" encoding="utf-8"?>
<sst xmlns="http://schemas.openxmlformats.org/spreadsheetml/2006/main" count="1777" uniqueCount="815">
  <si>
    <t>Estado</t>
  </si>
  <si>
    <t>Finalidade</t>
  </si>
  <si>
    <t>Estadual</t>
  </si>
  <si>
    <t>Favorecido</t>
  </si>
  <si>
    <t>Secretaria de Meio Ambiente e Recursos Naturais do Estado do Piauí</t>
  </si>
  <si>
    <t>Abrev.</t>
  </si>
  <si>
    <t>Empreendimento</t>
  </si>
  <si>
    <t>Sistema Adutor de Bocaina</t>
  </si>
  <si>
    <t>Abastecimento Humano</t>
  </si>
  <si>
    <t>Res.</t>
  </si>
  <si>
    <t>Operador</t>
  </si>
  <si>
    <t>Coordenadas</t>
  </si>
  <si>
    <t>S 06º 54' 48"</t>
  </si>
  <si>
    <t>W 41º 18' 48"</t>
  </si>
  <si>
    <t>Bacia Hidrográfica</t>
  </si>
  <si>
    <t>Parnaíba</t>
  </si>
  <si>
    <t>Corpo d'Água</t>
  </si>
  <si>
    <t>açude Bocaina</t>
  </si>
  <si>
    <t>Domínio</t>
  </si>
  <si>
    <t>PI</t>
  </si>
  <si>
    <t>Águas e Esgotos do Piauí S/A</t>
  </si>
  <si>
    <t>Localidades</t>
  </si>
  <si>
    <t>BA</t>
  </si>
  <si>
    <t>Fundação Rural Mineira</t>
  </si>
  <si>
    <t>02501.000940/2005-94</t>
  </si>
  <si>
    <t>Barragem Peão</t>
  </si>
  <si>
    <t>Regularização de vazões para usos múltiplos</t>
  </si>
  <si>
    <t>S 15º 10' 32"</t>
  </si>
  <si>
    <t>W 42º 09' 23"</t>
  </si>
  <si>
    <t>MG</t>
  </si>
  <si>
    <t>295/06</t>
  </si>
  <si>
    <t>221/06</t>
  </si>
  <si>
    <t>02501.000423/2006-16</t>
  </si>
  <si>
    <t>Barragem Setúbal</t>
  </si>
  <si>
    <t>S 17º 09' 30"</t>
  </si>
  <si>
    <t>W 42º 14' 32"</t>
  </si>
  <si>
    <t>Rio Setúbal</t>
  </si>
  <si>
    <t>Rio São João do Paraíso e Córrego Carrascão</t>
  </si>
  <si>
    <t>255/06</t>
  </si>
  <si>
    <t>02501.000422/2006-63</t>
  </si>
  <si>
    <t>112/06</t>
  </si>
  <si>
    <t>02501.001774/2005-55</t>
  </si>
  <si>
    <t>Secretaria de Estado dos Recursos Hídricos do Rio Grande do Norte</t>
  </si>
  <si>
    <t>SERHID</t>
  </si>
  <si>
    <t>Barragem Oiticica</t>
  </si>
  <si>
    <t>Abastecimento Humano, dessendentação animal e irrigação</t>
  </si>
  <si>
    <t>S 06º 09' 11"</t>
  </si>
  <si>
    <t>W 37º 07' 24"</t>
  </si>
  <si>
    <t>Rio Piranhas</t>
  </si>
  <si>
    <t>RN</t>
  </si>
  <si>
    <t>109/06</t>
  </si>
  <si>
    <t>02501.002000/2005-41</t>
  </si>
  <si>
    <t>Eixo de Integração Castanhão - RM de Fortaleza - Trecho IV</t>
  </si>
  <si>
    <t>Abastecimento público e industrial</t>
  </si>
  <si>
    <t>CE</t>
  </si>
  <si>
    <t>Companhia de Gestão dos Recursos Hídricos do Ceará</t>
  </si>
  <si>
    <t>COGERH</t>
  </si>
  <si>
    <t>218/05</t>
  </si>
  <si>
    <t>02501.000511/2005-29</t>
  </si>
  <si>
    <t>Secretaria Coordenadora de Infra-Estrutura e Serviços do Estado de Alagoas</t>
  </si>
  <si>
    <t>Abastecimento público</t>
  </si>
  <si>
    <t>Riacho Caçamba</t>
  </si>
  <si>
    <t>Município de Palmeira dos Índios</t>
  </si>
  <si>
    <t>AL</t>
  </si>
  <si>
    <t>Município de São João do Paraíso</t>
  </si>
  <si>
    <t>Companhia de Abastecimento d'Água e Saneamento do Estado de Alagoas</t>
  </si>
  <si>
    <t>CASAL</t>
  </si>
  <si>
    <t>299/05</t>
  </si>
  <si>
    <t>02501.001626/2004-50</t>
  </si>
  <si>
    <t>Secretaria de Recursos Hídricos do Estado do Ceará</t>
  </si>
  <si>
    <t>Sistema Adutor Gavião - Pecém - 1ª Etapa</t>
  </si>
  <si>
    <t>Região Metropolitana de Fortaleza</t>
  </si>
  <si>
    <t>Abastecimento público, turismo e indústrias</t>
  </si>
  <si>
    <t>412/05</t>
  </si>
  <si>
    <t>02501.001144/2005-81</t>
  </si>
  <si>
    <t>Ministério da Integração Nacional</t>
  </si>
  <si>
    <t>Projeto de Integração do Rio São Francisco com as Bacias Hidrográficas do Nordeste Setentrional - Trechos I, II, III, IV, V e ramal do Agreste Pernambucano</t>
  </si>
  <si>
    <t>usos múltiplos</t>
  </si>
  <si>
    <t>498/05</t>
  </si>
  <si>
    <t>02501.001348/2005-11</t>
  </si>
  <si>
    <t>Secretaria de Infra-estrutura do Governo do Estado de Pernambuco</t>
  </si>
  <si>
    <t>Adutora Pirapama / Interligação ao Sistema Gurjaú</t>
  </si>
  <si>
    <t>Abastecimento Público</t>
  </si>
  <si>
    <t>S 08º 17' 16"</t>
  </si>
  <si>
    <t>W 35º 04' 18"</t>
  </si>
  <si>
    <t>Açude Pirapama</t>
  </si>
  <si>
    <t>Municípo de Cabo de Santo Agostinho / Região Metropolitana de Recife</t>
  </si>
  <si>
    <t>Companhia Pernambucana de Saneamento</t>
  </si>
  <si>
    <t>COMPESA</t>
  </si>
  <si>
    <t>PE</t>
  </si>
  <si>
    <t>257/02</t>
  </si>
  <si>
    <t>02501.001213/2002-11</t>
  </si>
  <si>
    <t>Saneamento de Goiás S.A</t>
  </si>
  <si>
    <t>SANEAGO</t>
  </si>
  <si>
    <t>Barragem do João Leite e Adutora de Água Bruta</t>
  </si>
  <si>
    <t>S 16º 34' 40"</t>
  </si>
  <si>
    <t>W 49º 12' 11"</t>
  </si>
  <si>
    <t>Município de Goiânia e áreas conurbadas</t>
  </si>
  <si>
    <t>GO</t>
  </si>
  <si>
    <t>02501.001557/2006-46</t>
  </si>
  <si>
    <t>Companhia de Desenvolvimento dos Vales do São Francisco e do Parnaíba</t>
  </si>
  <si>
    <t>CODEVASF</t>
  </si>
  <si>
    <t>Rio Jequitaí</t>
  </si>
  <si>
    <t>São Francisco</t>
  </si>
  <si>
    <t>02501.000941/2005-15</t>
  </si>
  <si>
    <t>SRH-TO</t>
  </si>
  <si>
    <t>Arraias eixo 16</t>
  </si>
  <si>
    <t>Rio Arraias</t>
  </si>
  <si>
    <t>Prefeitura de Pinheiros</t>
  </si>
  <si>
    <t>Barragem de Pinheiros</t>
  </si>
  <si>
    <t xml:space="preserve">Abastecimento / Irrigação </t>
  </si>
  <si>
    <t>Rio Itauninhas</t>
  </si>
  <si>
    <t>Pinheiros e Boa Esperança</t>
  </si>
  <si>
    <t>ES</t>
  </si>
  <si>
    <t>S 12º 55' 52,2"</t>
  </si>
  <si>
    <t>W 46º 58' 16,7"</t>
  </si>
  <si>
    <t>Tocantins</t>
  </si>
  <si>
    <t>02501.001936/2006-36</t>
  </si>
  <si>
    <t>02501.00038/2007-41</t>
  </si>
  <si>
    <t>Secretaria de Meio Ambiente e Recursos Naturais do Estado do Piauí - SEMAR</t>
  </si>
  <si>
    <t>Adução</t>
  </si>
  <si>
    <t>S 06º 08' 30"</t>
  </si>
  <si>
    <t>W 38º 10' 59"</t>
  </si>
  <si>
    <t>Açude Pau dos Ferros e Santa Cruz</t>
  </si>
  <si>
    <t>CAERN</t>
  </si>
  <si>
    <t>223/2007</t>
  </si>
  <si>
    <t>-</t>
  </si>
  <si>
    <t>Sistema Produtor Pirapama - PE</t>
  </si>
  <si>
    <t>Secretaria de Recursos Hídricos - PE</t>
  </si>
  <si>
    <t>Barragem Arraias eixo 16</t>
  </si>
  <si>
    <t>Eixo de Integração Castanhão - RM de Fortaleza - Trechos II, III e V</t>
  </si>
  <si>
    <t>SRH-BA</t>
  </si>
  <si>
    <t>382/2007</t>
  </si>
  <si>
    <t>Sistema Adutor Pajeú</t>
  </si>
  <si>
    <t>353/2007</t>
  </si>
  <si>
    <t>44/2007</t>
  </si>
  <si>
    <t>Alagionha do Piauí, Bocaina, Francisco Santos, Monsenhor Hipólito e Santo Antônio Lisboa</t>
  </si>
  <si>
    <t>Vazão de captação (m³/s)</t>
  </si>
  <si>
    <t>RURALMINAS</t>
  </si>
  <si>
    <t>Vazão regularizada (m³/s)</t>
  </si>
  <si>
    <t>Volume armazenado (hm³)</t>
  </si>
  <si>
    <t>área inundada (ha)</t>
  </si>
  <si>
    <t>Federal</t>
  </si>
  <si>
    <t>19 (1º trecho) e 15 (2º e 3º trechos)</t>
  </si>
  <si>
    <t>551/06</t>
  </si>
  <si>
    <t>02501.000512/2005-73</t>
  </si>
  <si>
    <t>Controle de cheias e regularização de vazões para usos</t>
  </si>
  <si>
    <t>Controle de cheias</t>
  </si>
  <si>
    <t>S 05º 56' 14,7"</t>
  </si>
  <si>
    <t>W 35º 24' 46,2"</t>
  </si>
  <si>
    <t>FEDERAL</t>
  </si>
  <si>
    <t>Rio São Francisco</t>
  </si>
  <si>
    <t>CE, PE, PB e RN</t>
  </si>
  <si>
    <t xml:space="preserve">Bacias rios Jaguaribe, Apodi, Piranhas Açú, Paraíba, Terra Nova, Pajeú e Moxotó </t>
  </si>
  <si>
    <t xml:space="preserve">Eixo Norte:                 W 39º 27' 19,86"              Eixo Leste:                W 38º 24' 23,62" </t>
  </si>
  <si>
    <t xml:space="preserve">Eixo Norte:                 S 08º 32' 43,2"                                     Eixo Leste:                S 08º 48' 34,72" </t>
  </si>
  <si>
    <t>357/2007</t>
  </si>
  <si>
    <t>Aproveitamento Multiuso Jequitaí</t>
  </si>
  <si>
    <t>Jequitaí</t>
  </si>
  <si>
    <t>Barragem Jequitaí I:         S 17º 16' 13"           Barragem Jequitaí II:         S 17º 15' 44"</t>
  </si>
  <si>
    <t>Barragem Jequitaí I:         W 44º 22' 48"           Barragem Jequitaí II:         W 44º 21' 54"</t>
  </si>
  <si>
    <t>Canal I:  9,50          Canal II: 3,70</t>
  </si>
  <si>
    <t>Barragem I: 786,38          Barragem II: 13,44</t>
  </si>
  <si>
    <t>Barragem I: 9030           Barragem II: 319</t>
  </si>
  <si>
    <t>Arraias</t>
  </si>
  <si>
    <t>TO</t>
  </si>
  <si>
    <t>máxima: 1,32   mínima: 0,045</t>
  </si>
  <si>
    <t>PM Pinheiros</t>
  </si>
  <si>
    <t>S 18º 28' 42,1"</t>
  </si>
  <si>
    <t>W 40º 08' 53,1"</t>
  </si>
  <si>
    <r>
      <t>Q</t>
    </r>
    <r>
      <rPr>
        <sz val="8"/>
        <rFont val="Arial"/>
        <family val="2"/>
      </rPr>
      <t>95</t>
    </r>
    <r>
      <rPr>
        <sz val="10"/>
        <rFont val="Arial"/>
        <family val="2"/>
      </rPr>
      <t>: 1,209   Mínima: 0,548</t>
    </r>
  </si>
  <si>
    <t>Sistema adutor Piaus</t>
  </si>
  <si>
    <t>S 06º 59' 15"</t>
  </si>
  <si>
    <t>W 40º 50' 12"</t>
  </si>
  <si>
    <t>Campo Grande, PIO IX, Fronteiras e São Julião</t>
  </si>
  <si>
    <t>02501.001318/2007-77</t>
  </si>
  <si>
    <t>Eixo de Integração Castanhão Trechos II, III e V</t>
  </si>
  <si>
    <t>109/07</t>
  </si>
  <si>
    <t>02501.000463/2006-50</t>
  </si>
  <si>
    <t>Barragem Gasparino</t>
  </si>
  <si>
    <t>Usos Múltiplos</t>
  </si>
  <si>
    <t>Rio Vaza Barris</t>
  </si>
  <si>
    <t>Coronel João Sá</t>
  </si>
  <si>
    <t>S 10º 16' 37"</t>
  </si>
  <si>
    <t>W 38º 03' 16"</t>
  </si>
  <si>
    <t>Secretaria de Recursos Hídricos do Estado da Bahia</t>
  </si>
  <si>
    <t>COPASA</t>
  </si>
  <si>
    <t>Companhia de Saneamento de Minas Gerais S/A</t>
  </si>
  <si>
    <t>485/07</t>
  </si>
  <si>
    <t>02501.001156/2007-77</t>
  </si>
  <si>
    <t>527/07</t>
  </si>
  <si>
    <t>02501.001457/2007-09</t>
  </si>
  <si>
    <t>Pau dos Ferros e Apodi</t>
  </si>
  <si>
    <t>Sistema Adutor Alto Oeste</t>
  </si>
  <si>
    <t>Sistema Adutor do congo - 2ª Etapa</t>
  </si>
  <si>
    <t>563/07</t>
  </si>
  <si>
    <t>565/07</t>
  </si>
  <si>
    <t>592/07</t>
  </si>
  <si>
    <t>603/07</t>
  </si>
  <si>
    <t>604/07</t>
  </si>
  <si>
    <t>Sistema Adutor do Seridó</t>
  </si>
  <si>
    <t>Barragem Taquarembó</t>
  </si>
  <si>
    <t>Barragem Jaguari</t>
  </si>
  <si>
    <t>02501.001612/2007-09</t>
  </si>
  <si>
    <t>Departamento Nacional de Obras contra a seca</t>
  </si>
  <si>
    <t>DNOCS</t>
  </si>
  <si>
    <t>Captação 2</t>
  </si>
  <si>
    <t>S 08º 21' 24"</t>
  </si>
  <si>
    <t>W 37º 50' 21"</t>
  </si>
  <si>
    <t>S 08º 46' 32"</t>
  </si>
  <si>
    <t>W 38º 32' 53"</t>
  </si>
  <si>
    <t>Eixo Leste PISF</t>
  </si>
  <si>
    <t>Floresta</t>
  </si>
  <si>
    <t>Companhia de Águas e Esgotos da Paraíba</t>
  </si>
  <si>
    <t>PB</t>
  </si>
  <si>
    <t>02501.002028/2007-41</t>
  </si>
  <si>
    <t>Secretaria de Estado de Ciência e Tecnologia e Meio Ambiente da Paraíba</t>
  </si>
  <si>
    <t>Adutora do Congo - 2ª etapa</t>
  </si>
  <si>
    <t>Açude Cordeiro</t>
  </si>
  <si>
    <t>Amparo, Gurjão, Livramento, Ouro Velho, Parai, Prata e São José dos Cordeiros</t>
  </si>
  <si>
    <t>SRH-CE</t>
  </si>
  <si>
    <t>02501.001976/2007-69</t>
  </si>
  <si>
    <t>Secretaria de Estado do Meio Ambiente e Recursos Hídricos do Rio Grande do Norte</t>
  </si>
  <si>
    <t>Sistema adutor do Seridó</t>
  </si>
  <si>
    <t>S 06º 25' 31"</t>
  </si>
  <si>
    <t>W 36º 36' 07"</t>
  </si>
  <si>
    <t>Açude Marechal Dutra (rio Acauã)</t>
  </si>
  <si>
    <t>Acari</t>
  </si>
  <si>
    <t>Companhia de Águas e Esgotos do Rio Grande do Norte</t>
  </si>
  <si>
    <t>02501.000756/2007-07</t>
  </si>
  <si>
    <t>Secretaria de Obras Públicas e Saneamento do Rio Grande do Sul</t>
  </si>
  <si>
    <t>Irrigação e Abastecimento Público</t>
  </si>
  <si>
    <t>S 30º 38' 01"</t>
  </si>
  <si>
    <t>W 54º 24' 51"</t>
  </si>
  <si>
    <t>Arroio Jaguari</t>
  </si>
  <si>
    <t>RS</t>
  </si>
  <si>
    <t>Lavras do Sul, Rosário do Sul e São Gabriel</t>
  </si>
  <si>
    <t>Associação dos Usuários de Água da Bacia do Rio Santa Maria e Unidade de Gerenciamento do Proágua Nacional</t>
  </si>
  <si>
    <t>AUSM e UEGP/RS</t>
  </si>
  <si>
    <t>02501.002081/2007-41</t>
  </si>
  <si>
    <t>Arroio Taquarembó</t>
  </si>
  <si>
    <t>Dom Pedrito e Lavras do Sul</t>
  </si>
  <si>
    <t>S 30º 48' 00"</t>
  </si>
  <si>
    <t>W 54º 35' 51"</t>
  </si>
  <si>
    <t>220/08</t>
  </si>
  <si>
    <t>266/08</t>
  </si>
  <si>
    <t>267/08</t>
  </si>
  <si>
    <t>322/08</t>
  </si>
  <si>
    <t>406/08</t>
  </si>
  <si>
    <t>602/08</t>
  </si>
  <si>
    <t>305/09</t>
  </si>
  <si>
    <t>409/09</t>
  </si>
  <si>
    <t>470/09</t>
  </si>
  <si>
    <t>284/10</t>
  </si>
  <si>
    <t>285/10</t>
  </si>
  <si>
    <t>608/10</t>
  </si>
  <si>
    <t>009/11</t>
  </si>
  <si>
    <t>02501.000268/2008-91</t>
  </si>
  <si>
    <t>Sistema Integrado de Abastecimento de Jacobina, Saúde, Caem e onze distritos</t>
  </si>
  <si>
    <t>Empresa Baiana de Águas e Saneamento S/A</t>
  </si>
  <si>
    <t>EMBASA</t>
  </si>
  <si>
    <t>Sistema Integrado de Abastecimento de Jacobina, Saúde e Caem</t>
  </si>
  <si>
    <t>Saúde, Caem e Jacobina</t>
  </si>
  <si>
    <t>02501.002101/2007-84</t>
  </si>
  <si>
    <t>Companhia de Saneamento de Sergipe</t>
  </si>
  <si>
    <t>DESO</t>
  </si>
  <si>
    <t>Sistema Adutor São Francisco</t>
  </si>
  <si>
    <t>Ampliação do Sistema Adutor São Francisco</t>
  </si>
  <si>
    <t>S 10º 11' 23"</t>
  </si>
  <si>
    <t>W 36º 50' 58"</t>
  </si>
  <si>
    <t>Propriá</t>
  </si>
  <si>
    <t>SE</t>
  </si>
  <si>
    <t>02501.000015/2008-18</t>
  </si>
  <si>
    <t>Barragem Missi</t>
  </si>
  <si>
    <t>S 03º 28' 20,13"</t>
  </si>
  <si>
    <t>W 39º 51' 57,94"</t>
  </si>
  <si>
    <t>Rio Missi</t>
  </si>
  <si>
    <t>Miraíma</t>
  </si>
  <si>
    <t>02501.000014/2008-73</t>
  </si>
  <si>
    <t>Barragem Riacho da Serra</t>
  </si>
  <si>
    <t>Riacho da Serra</t>
  </si>
  <si>
    <t>Alto Santo</t>
  </si>
  <si>
    <t>S 05º 33' 42"</t>
  </si>
  <si>
    <t>W 38º 19' 38"</t>
  </si>
  <si>
    <t>02501.000307/2008-51</t>
  </si>
  <si>
    <t>Sistema de Produção Integrado das Cidades de Agrestina, Altinho, Cachoeirinha e Outros</t>
  </si>
  <si>
    <t>Bonito</t>
  </si>
  <si>
    <t>Reservatório da Barragem do Prata</t>
  </si>
  <si>
    <t>S 08º 31' 29"</t>
  </si>
  <si>
    <t>W 35º 50' 10"</t>
  </si>
  <si>
    <t>02501.001985/2007-50</t>
  </si>
  <si>
    <t>Companhia Catarinense de Águas e Saneamento</t>
  </si>
  <si>
    <t>CASAN</t>
  </si>
  <si>
    <t>Barragem Rio Do Salto</t>
  </si>
  <si>
    <t>SC</t>
  </si>
  <si>
    <t>Abastecimento Público e Irrigação</t>
  </si>
  <si>
    <t>Rios Amola Faca e Salto</t>
  </si>
  <si>
    <t>Timbé do Sul</t>
  </si>
  <si>
    <t>S 28º 49' 39"</t>
  </si>
  <si>
    <t>W 49º 45' 34"</t>
  </si>
  <si>
    <t>0,243 para abast. e 5,5 para irrigação</t>
  </si>
  <si>
    <t>02501.001804/2008-76</t>
  </si>
  <si>
    <t>Barragem Maracanaú</t>
  </si>
  <si>
    <t>S 03º 52' 52"</t>
  </si>
  <si>
    <t>W 38º 38' 57"</t>
  </si>
  <si>
    <t>Rio Maranguapinho</t>
  </si>
  <si>
    <t>Maracanaú</t>
  </si>
  <si>
    <t>02501.002268/2008-26</t>
  </si>
  <si>
    <t>Secretaria de Infra-estrutura do Governo do Estado de Alagoas</t>
  </si>
  <si>
    <t>SAA de Maceió a partir das águas do Rio Meirim</t>
  </si>
  <si>
    <t>Ampliação do Sistema de abastecimento de Água de Maceió a partir das águas do Rio Meirim</t>
  </si>
  <si>
    <t>Rio Meirim</t>
  </si>
  <si>
    <t>S 09º 30' 32"</t>
  </si>
  <si>
    <t>W 35º 40' 07"</t>
  </si>
  <si>
    <t>Maceió</t>
  </si>
  <si>
    <t>02501.002007/2007-25</t>
  </si>
  <si>
    <t>Barragem Congonhas</t>
  </si>
  <si>
    <t>Rio Congonhas</t>
  </si>
  <si>
    <t>S 16º 41' 46"</t>
  </si>
  <si>
    <t>W 43º 18' 28"</t>
  </si>
  <si>
    <t>Grão mogol e Itacambira</t>
  </si>
  <si>
    <t>02501.000324/2009-79</t>
  </si>
  <si>
    <t>Barragem Arvorezinha</t>
  </si>
  <si>
    <t>Arroio Piraizinho</t>
  </si>
  <si>
    <t>Uruguai</t>
  </si>
  <si>
    <t>S 31º 17' 31"</t>
  </si>
  <si>
    <t>W 54º 10' 20"</t>
  </si>
  <si>
    <t>Bagé</t>
  </si>
  <si>
    <t>Departamento de Águas e esgotos de Bagé</t>
  </si>
  <si>
    <t>DAEB</t>
  </si>
  <si>
    <t>02501.000501/2009-17</t>
  </si>
  <si>
    <t>Adutora de Santa Quitéria ou Adutora Itatiaia</t>
  </si>
  <si>
    <t>Industrial e Abastecimento Humano</t>
  </si>
  <si>
    <t>Açude Edson Queiroz - Rio Groaíras</t>
  </si>
  <si>
    <t>S 04º 13' 51"</t>
  </si>
  <si>
    <t>Riacho das Pedras, Morrinhos e Queimadas</t>
  </si>
  <si>
    <t>02501.000607/2010-54</t>
  </si>
  <si>
    <t>Irrigação</t>
  </si>
  <si>
    <t>Lagoa dos Patos</t>
  </si>
  <si>
    <t>Arambaré</t>
  </si>
  <si>
    <t>S 30º 54' 23"</t>
  </si>
  <si>
    <t>W 51º 35' 15"</t>
  </si>
  <si>
    <t>Associação dos Usuários do Arroio Duro</t>
  </si>
  <si>
    <t>AUD</t>
  </si>
  <si>
    <t>Atlântico Sul</t>
  </si>
  <si>
    <t>Projeto de Irrigação Costa Doce - Sistema Velhaco</t>
  </si>
  <si>
    <t>Município de Arambaré</t>
  </si>
  <si>
    <t>02501.001021/2010-15</t>
  </si>
  <si>
    <t>Sistema Adutor Guanambi</t>
  </si>
  <si>
    <t>Malhada, Caetité, Guanambi, etc.</t>
  </si>
  <si>
    <t>S 14º 18' 57"</t>
  </si>
  <si>
    <t>W 43º 45' 44"</t>
  </si>
  <si>
    <t>02501.000966/2010-10</t>
  </si>
  <si>
    <t>PM Sorriso</t>
  </si>
  <si>
    <t>Prefeitura Municipal de Sorriso</t>
  </si>
  <si>
    <t>Projeto de Irrigação Jonas Pinheiro</t>
  </si>
  <si>
    <t>S 12º 24' 04"</t>
  </si>
  <si>
    <t>W 55º 31' 58"</t>
  </si>
  <si>
    <t>Rio Celeste</t>
  </si>
  <si>
    <t>Sorriso</t>
  </si>
  <si>
    <t>MT</t>
  </si>
  <si>
    <t>nº CNARH  ou declaração</t>
  </si>
  <si>
    <t>W 40º 02' 57"</t>
  </si>
  <si>
    <t>?</t>
  </si>
  <si>
    <t>CAGEPA</t>
  </si>
  <si>
    <t>Macaíba</t>
  </si>
  <si>
    <t>Barragem no riacho caçamba, adutoras de água bruta e tratada, ETA e elevatórias</t>
  </si>
  <si>
    <t>Itens do Empreendimento</t>
  </si>
  <si>
    <t>S 09º 16' 19,8"</t>
  </si>
  <si>
    <t>W 36º 23' 15,9"</t>
  </si>
  <si>
    <t>Ampliação do sistema de abastecimento de água do município de Palmeira dos Índios - AL</t>
  </si>
  <si>
    <t>Açude Gavião</t>
  </si>
  <si>
    <t>Jurucutu</t>
  </si>
  <si>
    <t>não tem</t>
  </si>
  <si>
    <t>Adutoras, recalques, ETA e reservatórios</t>
  </si>
  <si>
    <t>Barragem Pindobaçu</t>
  </si>
  <si>
    <t>Eixo de Integração da Planície Costeria Interior da Vertente Litorânea Paraíbana - Canal Acauã-Araçagi</t>
  </si>
  <si>
    <t>02501.001706/2008-39</t>
  </si>
  <si>
    <t>Secretaria de Estados dos Recursos Hídricos, do Meio Ambiente e Ciência e tecnologia da Paraíba</t>
  </si>
  <si>
    <t>Canal Acauã-Araçagi, com 112 km</t>
  </si>
  <si>
    <t>S 07º 26' 55,3"</t>
  </si>
  <si>
    <t>W 35º 35' 6,83"</t>
  </si>
  <si>
    <t>Açude Acauã</t>
  </si>
  <si>
    <t>Ingá, Mogeiro, Itabaiana, São José dos Ramos, Sobrado, Riachão do Poço, Sapé, Mari, Cuité de Mamanguape, Araçagi e Itapororoca</t>
  </si>
  <si>
    <t>Agência Executiva de Gestão das Águas do Estado da Paraíba</t>
  </si>
  <si>
    <t>AESA</t>
  </si>
  <si>
    <t>528/11</t>
  </si>
  <si>
    <t>Barragens Macaíba, Tabatinga e Várzea Nova</t>
  </si>
  <si>
    <t>em projeto</t>
  </si>
  <si>
    <t>em implantação</t>
  </si>
  <si>
    <t>em operação</t>
  </si>
  <si>
    <t>AGESPISA</t>
  </si>
  <si>
    <t>Barragem Panelas II</t>
  </si>
  <si>
    <t>Barragem Gatos</t>
  </si>
  <si>
    <t>Secretaria de Recursos Hídricos e Energéticos do Estado de Pernambuco</t>
  </si>
  <si>
    <t>775/11</t>
  </si>
  <si>
    <t>776/11</t>
  </si>
  <si>
    <t>SRHE-PE</t>
  </si>
  <si>
    <t>02501.001642/2011-71</t>
  </si>
  <si>
    <t>Barragem dos Gatos</t>
  </si>
  <si>
    <t>Contenção de cheias e regularização de vazões</t>
  </si>
  <si>
    <t>S 08º 37' 14"</t>
  </si>
  <si>
    <t>W 35º 51' 32"</t>
  </si>
  <si>
    <t>Riacho dos Gatos</t>
  </si>
  <si>
    <t>Lagoa dos Gatos e Belém de Maria</t>
  </si>
  <si>
    <t>02501.001643/2011-16</t>
  </si>
  <si>
    <t>Cupira e Belém de Maria</t>
  </si>
  <si>
    <t>Rio Panelas</t>
  </si>
  <si>
    <t>S 08º 36' 18"</t>
  </si>
  <si>
    <t>W 35º 53' 33"</t>
  </si>
  <si>
    <t>Responsável pelas obras complementares</t>
  </si>
  <si>
    <t>SERHMACT (açudes) e CAGEPA (adutoras)</t>
  </si>
  <si>
    <t>Não se aplica</t>
  </si>
  <si>
    <t>Adutora de Santa Quitéria ou Adutora Itataia</t>
  </si>
  <si>
    <t>já existem</t>
  </si>
  <si>
    <t>implantadas junto com o projeto</t>
  </si>
  <si>
    <t>CORSAN (adutora)</t>
  </si>
  <si>
    <t>Irrigantes (sifões)</t>
  </si>
  <si>
    <t>CESAN</t>
  </si>
  <si>
    <t>próprios irrigantes</t>
  </si>
  <si>
    <t>Captação 1 e 3</t>
  </si>
  <si>
    <t>101819 e 101821</t>
  </si>
  <si>
    <t>Betânia e Sertânia</t>
  </si>
  <si>
    <t>Barragem Macaíba, Tabatinga e Várzea Nova</t>
  </si>
  <si>
    <t>Rios Jundiaí e Cajazeiras</t>
  </si>
  <si>
    <t>2,22, 43,59 e 5,01</t>
  </si>
  <si>
    <t>0,32 (tabatinga)</t>
  </si>
  <si>
    <t>Operadora Federal a definir</t>
  </si>
  <si>
    <t>OP FED</t>
  </si>
  <si>
    <t>Ribeirão João Leite</t>
  </si>
  <si>
    <t>Paraná</t>
  </si>
  <si>
    <t>Atlântico Leste</t>
  </si>
  <si>
    <t>Amazônica</t>
  </si>
  <si>
    <t>Barragem Capivari</t>
  </si>
  <si>
    <t>011/12</t>
  </si>
  <si>
    <t>02501.001941/2011-14</t>
  </si>
  <si>
    <t>Prefeitura Municipal de Jandaia - GO</t>
  </si>
  <si>
    <t>S 17º 17' 27"</t>
  </si>
  <si>
    <t>W 50º 08' 23"</t>
  </si>
  <si>
    <t>Rio Capivari</t>
  </si>
  <si>
    <t>Destilaria Nova União S/A</t>
  </si>
  <si>
    <t>DENUSA</t>
  </si>
  <si>
    <t>Jandaia</t>
  </si>
  <si>
    <t>Barragem no rio Capivari</t>
  </si>
  <si>
    <t>irrigação e regularização de vazões</t>
  </si>
  <si>
    <t>Valor da obra</t>
  </si>
  <si>
    <t>data</t>
  </si>
  <si>
    <t>Barragem Serro Azul</t>
  </si>
  <si>
    <t>02501.001713/2011-36</t>
  </si>
  <si>
    <t>S 08º 35' 26"</t>
  </si>
  <si>
    <t>Rio Unna</t>
  </si>
  <si>
    <t>143/12</t>
  </si>
  <si>
    <t>Cinturão das Águas do Ceará - trecho 1</t>
  </si>
  <si>
    <t>02501.001488/2011-38</t>
  </si>
  <si>
    <t>Barragem Jati PISF</t>
  </si>
  <si>
    <t>Jati</t>
  </si>
  <si>
    <t>S 07º 42' 04"</t>
  </si>
  <si>
    <t>W 39º 00' 43"</t>
  </si>
  <si>
    <t>em revisão</t>
  </si>
  <si>
    <t>Médio</t>
  </si>
  <si>
    <t>Baixo</t>
  </si>
  <si>
    <t>Cagece</t>
  </si>
  <si>
    <t>194/12</t>
  </si>
  <si>
    <t>Trecho 01 do canal</t>
  </si>
  <si>
    <t>Sistema Adutor do Siriji</t>
  </si>
  <si>
    <t>400/12</t>
  </si>
  <si>
    <t>02501.000732/2012-26</t>
  </si>
  <si>
    <t>S 07º 40' 16,5"</t>
  </si>
  <si>
    <t>W 35º 24' 42,7"</t>
  </si>
  <si>
    <t>Barragem Siriji</t>
  </si>
  <si>
    <t>Buenos Aires, Vicência, Aliança, Itaquitininga, Condado, Machados, São Vicente Ferrer e Macaparana e distritos de Angélica, Trigueiro, Caueiras, Upatininga, Tupaoca, Chã de Jararaca e Siriji</t>
  </si>
  <si>
    <t>Captação de água bruta, estação elevatória de água bruta com três bombas e 02 chaminés de equilíbrio</t>
  </si>
  <si>
    <t>Captação Pau dos Ferros, Santa Cruz e Adutora expressa</t>
  </si>
  <si>
    <t>Barragem Pacajus</t>
  </si>
  <si>
    <t>Açude curral Velho</t>
  </si>
  <si>
    <t>S 10º 47' 51"</t>
  </si>
  <si>
    <t>W 40º 24' 18"</t>
  </si>
  <si>
    <t>Processo</t>
  </si>
  <si>
    <t>Barragem Fronteiras</t>
  </si>
  <si>
    <t>684/12</t>
  </si>
  <si>
    <t>02501.000774/2009-61</t>
  </si>
  <si>
    <t>Regularização de vazões, abastecimento público e irrigação</t>
  </si>
  <si>
    <t>S 05º 02' 44,04"</t>
  </si>
  <si>
    <t>W 40º 54' 20,07"</t>
  </si>
  <si>
    <t>Rio Poti</t>
  </si>
  <si>
    <t>Crateús</t>
  </si>
  <si>
    <t>Sistema Adutor de Vitória de Santo Antão</t>
  </si>
  <si>
    <t>732/12</t>
  </si>
  <si>
    <t>Captação de água bruta flutuante, estação elevatória de água bruta com cinco bombas e adutora de água bruta DN 600 mm até as ETAs de Vitória de Santo Antão e Bonança</t>
  </si>
  <si>
    <t>S 08º 02' 35"</t>
  </si>
  <si>
    <t>W 35º 09' 45"</t>
  </si>
  <si>
    <t>Barragem Tapacurá</t>
  </si>
  <si>
    <t>Vitória de Santo Antão e distritos de Bonança e Cidade de Deus</t>
  </si>
  <si>
    <t>Sistema Adutor do Agreste</t>
  </si>
  <si>
    <t>02501.002600/2012-39</t>
  </si>
  <si>
    <t>Tomada d’água junto à barragem Ipojuca, estação elevatória de água bruta com cinco bombas (02 reservas), adutora de água bruta DN 1800 mm até a ETA e Reservatório de água bruta com capacidade de 70.000 m³.</t>
  </si>
  <si>
    <t>S 08º 18' 43,15"</t>
  </si>
  <si>
    <t>W 36º 56' 35,51"</t>
  </si>
  <si>
    <t>Barragem Ipojuca</t>
  </si>
  <si>
    <t>Arcoverde e 68 municípios do Agreste Pernambucano</t>
  </si>
  <si>
    <t>811/12</t>
  </si>
  <si>
    <t>Sistema Adutor de Pendências, Macau, Guamaré e Baixa do Meio</t>
  </si>
  <si>
    <t>02501.001923/2012-13</t>
  </si>
  <si>
    <t>Barragem Ingazeira</t>
  </si>
  <si>
    <t>02501.002565/2012-58</t>
  </si>
  <si>
    <t>Companhia de Águas e Esgotos do Rio Grande do Norte - CAERN</t>
  </si>
  <si>
    <t>158/13</t>
  </si>
  <si>
    <t>Captação Flutuante com Q = 366 l/s, EEAB e adutora em PRFV DN 600 mm L = 21,6 km</t>
  </si>
  <si>
    <t>S 05º 15' 21"</t>
  </si>
  <si>
    <t>W 36º 43' 19,3"</t>
  </si>
  <si>
    <t>Rio Piranhas Açu</t>
  </si>
  <si>
    <t>Pendências</t>
  </si>
  <si>
    <t>203/13</t>
  </si>
  <si>
    <t>Regularização de vazões e irrigação</t>
  </si>
  <si>
    <t>S 07º 38' 35,16"</t>
  </si>
  <si>
    <t>W 37º 25' 13"</t>
  </si>
  <si>
    <t>Rio Pajeú</t>
  </si>
  <si>
    <t>Ingazeira</t>
  </si>
  <si>
    <t>Barragem Igarapeba</t>
  </si>
  <si>
    <t>02501.000081/2013-55</t>
  </si>
  <si>
    <t>Barragem Igarapeba, tomada d'água e orifício de controle de cheias</t>
  </si>
  <si>
    <t>S 08º 48' 04"</t>
  </si>
  <si>
    <t>W 35º 53' 12"</t>
  </si>
  <si>
    <t>Rio Piranji</t>
  </si>
  <si>
    <t>São Beneditro do Sul</t>
  </si>
  <si>
    <t>Barragem Germinal</t>
  </si>
  <si>
    <t>370/13</t>
  </si>
  <si>
    <t>02501.000111/2013-23</t>
  </si>
  <si>
    <t>Sistema Adutor de Maranguape</t>
  </si>
  <si>
    <t>Estação elevatória de água bruta no açude Gavião com 03 bombas (01 reserva), adutora em ferro fundido k-7, diâmetro 500 mm com 12 km de extensão</t>
  </si>
  <si>
    <t>Abastecimento Público e indústria</t>
  </si>
  <si>
    <t>S 03º 55' 56"</t>
  </si>
  <si>
    <t>W 38º 34' 42"</t>
  </si>
  <si>
    <t>Maranguape, Pacatuba e Guaiúba</t>
  </si>
  <si>
    <t>02501.001949/2012-53</t>
  </si>
  <si>
    <t>Barragem em CCR com altura máxima de 27,45 m e comprimento de 145 m, tomada d’água, vertedor tipo perfil Creager de largura 50 m e bacia de dissipação tipo piscina</t>
  </si>
  <si>
    <t>Abastecimento Público e Regularização de Vazões</t>
  </si>
  <si>
    <t>S 04º 10' 52"</t>
  </si>
  <si>
    <t>W 38º 51' 55"</t>
  </si>
  <si>
    <t>Rio Pacoti</t>
  </si>
  <si>
    <t>Palmácia</t>
  </si>
  <si>
    <t>Porte (em dez/12)</t>
  </si>
  <si>
    <t>Barragem Engenho Pereira</t>
  </si>
  <si>
    <t>460/13</t>
  </si>
  <si>
    <t>461/13</t>
  </si>
  <si>
    <t>Barragem Brejão</t>
  </si>
  <si>
    <t>02501.000846/2013-57</t>
  </si>
  <si>
    <t>897/13</t>
  </si>
  <si>
    <t>Barragem de terra compactada tipo homogênea, vertedor tipo soleira livre, tomada d'água e descarga de fundo</t>
  </si>
  <si>
    <t>Abastecimeto público</t>
  </si>
  <si>
    <t>S 09º 03' 32,4"</t>
  </si>
  <si>
    <t>W 36º 34' 44"</t>
  </si>
  <si>
    <t>Riacho Seco</t>
  </si>
  <si>
    <t>Brejão e Terezinha</t>
  </si>
  <si>
    <t>Sistema Adutor Bocaina / Piaus 2</t>
  </si>
  <si>
    <t>02501.001232/2012-10</t>
  </si>
  <si>
    <t>S 06º 54' 50"</t>
  </si>
  <si>
    <t>W 41º 18' 30"</t>
  </si>
  <si>
    <t>S 06º 59' 21"</t>
  </si>
  <si>
    <t>W 40º 50' 02"</t>
  </si>
  <si>
    <t xml:space="preserve">Barragem Dona Maria Zenaide Viana de Andrade </t>
  </si>
  <si>
    <t>Picos, Bocaina, Sussuapara</t>
  </si>
  <si>
    <t>Alagoinhas do Piauí, Monsenhor Hipólito, Francisco Santos e Santo Antônio Lisboa</t>
  </si>
  <si>
    <t>Captação flutuante, EEAB com 03 bombas e adutora de 256 metros</t>
  </si>
  <si>
    <t>Captação flutuante, EEAB com 02 bombas e adutora de 441 metros</t>
  </si>
  <si>
    <t>899/2013</t>
  </si>
  <si>
    <t>02501.000305/2013-29</t>
  </si>
  <si>
    <t>Barragem de terra compactada, tipo homogênea, dique auxiliar, vertedor tipo soleira livre, tomada d’água e descarga de fundo</t>
  </si>
  <si>
    <t>S 08º 07' 46"</t>
  </si>
  <si>
    <t>W 35º 09' 14"</t>
  </si>
  <si>
    <t>Rio Jaboatão</t>
  </si>
  <si>
    <t xml:space="preserve">Jaboatão dos Guararapes </t>
  </si>
  <si>
    <t>Coordenadas (decimal)</t>
  </si>
  <si>
    <t>Sistema Adutor Campo Alegre de Lourdes</t>
  </si>
  <si>
    <t>1401/13</t>
  </si>
  <si>
    <t>02501.001813/2013-24</t>
  </si>
  <si>
    <t>Captação flutuante, 03 estações elevatórias de água bruta com duas bombas (01 reserva) e adutora de água bruta de diâmetro 350 mm e extensão de 94,46 km</t>
  </si>
  <si>
    <t>S 10º 04' 29,5"</t>
  </si>
  <si>
    <t>W 42º 26' 21,5"</t>
  </si>
  <si>
    <t xml:space="preserve">Campo Alegre de Lourdes e Pilão Arcado </t>
  </si>
  <si>
    <t>1480/13</t>
  </si>
  <si>
    <t>Sistema Adutor Integrado de Itabaianinha</t>
  </si>
  <si>
    <t>02501.002132/2013-83</t>
  </si>
  <si>
    <t>Barragem no rio Guararema com altura de 2,50 m e extensão de 50,6 m, tomada d’água, 02 estações elevatórias de água bruta com três bombas (01 reserva) no riacho Guararema, 02 estações elevatórias de água bruta com duas bombas (01 reserva) no riacho Itamirim, adutora de água bruta de diâmetro 500 mm e extensão de 10,19 km e adutora de água bruta de diâmetro 300 mm e extensão de 1,38 km</t>
  </si>
  <si>
    <t>S 11º 22' 14,2"</t>
  </si>
  <si>
    <t>W 37º 34' 58,3"</t>
  </si>
  <si>
    <t>Rio Guararema</t>
  </si>
  <si>
    <t>Itabaianinha, Umbaúba, Tomador do Geru</t>
  </si>
  <si>
    <t>Secretaria da Agriocultura, Pecuária e Abastecimento de Roraima</t>
  </si>
  <si>
    <t>SEAPA/RR</t>
  </si>
  <si>
    <t>Perímetro de Irrigação Passarão</t>
  </si>
  <si>
    <t>1481/13</t>
  </si>
  <si>
    <t>02501.000116/2013-56</t>
  </si>
  <si>
    <t>captação por plataforma flutuante, estação elevatória com seis conjuntos motobombas, adutora de recalque em aço com diâmetro de 0,80 m e 340 m de extensão, canal/reservatório de terra revestido de concreto com extensão de 2.300 m, 02 estações de pressurização, e 30.747 metros de rede de distribuição</t>
  </si>
  <si>
    <t>irrigação</t>
  </si>
  <si>
    <t>N 03º 12' 00"</t>
  </si>
  <si>
    <t>W 60º 30' 00"</t>
  </si>
  <si>
    <t>rio Urariacoera</t>
  </si>
  <si>
    <t>Boa Vista</t>
  </si>
  <si>
    <t>RR</t>
  </si>
  <si>
    <t>Secretaria da Agricultura, Pecuária e Abastecimento de Roraima</t>
  </si>
  <si>
    <t>Total</t>
  </si>
  <si>
    <t>CERTOH aprovado</t>
  </si>
  <si>
    <t>Ano</t>
  </si>
  <si>
    <t>1045/2014</t>
  </si>
  <si>
    <t>Barragem Melancia</t>
  </si>
  <si>
    <t>02501.001259/2013-85</t>
  </si>
  <si>
    <t>Barragem em terra homogênea com altura máxima de 21,73 m e comprimento de 617,95 m, duas barragens auxiliares com comprimento total de 185,39 m, tomada d’água, vertedor tipo Creager de largura 50 m e bacia de dissipação</t>
  </si>
  <si>
    <t>S 03º 41' 45"</t>
  </si>
  <si>
    <t>W 39º 13' 05"</t>
  </si>
  <si>
    <t>riacho Melancia</t>
  </si>
  <si>
    <t>São Luiz do Curu</t>
  </si>
  <si>
    <t>Secretaria de Estado da Agricultura, Pecuária e Desenvolvimento Agrário – SEAGRO</t>
  </si>
  <si>
    <t>703/2014</t>
  </si>
  <si>
    <t>Perímetro de irrigação Rio Formoso</t>
  </si>
  <si>
    <t>02501.000827/2014-10</t>
  </si>
  <si>
    <t>DIRF</t>
  </si>
  <si>
    <t>20 bombas distribuídas entre 07 estações de bombeamento no rio Formoso, 31 bombas distribuídas em 05 estações de bombeamento de drenagem no perímetro, 271,91 km de Canais, 340,06 km de drenos e recuperação das Barragens Taboca, Calumbi I e Calumbi II</t>
  </si>
  <si>
    <t xml:space="preserve">Distrito de irrigação do Rio Formoso </t>
  </si>
  <si>
    <t>S 11º 58' 52,3"</t>
  </si>
  <si>
    <t>W 49º 42' 03,7"</t>
  </si>
  <si>
    <t>Rio Formoso e Barragens Taboca, Calumbi I e Calumbi II</t>
  </si>
  <si>
    <t>Formoso do araguaia</t>
  </si>
  <si>
    <t>Barragem Venturosa</t>
  </si>
  <si>
    <t>02501.002355/2013-41</t>
  </si>
  <si>
    <t>Barragem zoneada com espaldares conformados de enrocamento consolidado, com núcleo central de material sílico-argiloso e transição de brita e areia, com altura máxima de 27 m e comprimento de 540 m, vertedor tipo soleira livre de largura 140 m, tomada d’água e descarga de fundo</t>
  </si>
  <si>
    <t>Abastecimeto público e Regularização de Vazões</t>
  </si>
  <si>
    <t>S 08º 28' 52"</t>
  </si>
  <si>
    <t>W 36º 51' 13"</t>
  </si>
  <si>
    <t>rio Ipanema</t>
  </si>
  <si>
    <t>federal</t>
  </si>
  <si>
    <t>alagoinha, Pedra e Venturosa</t>
  </si>
  <si>
    <t>IDEPI</t>
  </si>
  <si>
    <t>Instituto de Desenvolvimento do Piauí</t>
  </si>
  <si>
    <t>Barragem Nova Algodões</t>
  </si>
  <si>
    <t>447/15</t>
  </si>
  <si>
    <t>02501.000742/2014-23</t>
  </si>
  <si>
    <t>Barragem em CCR com altura máxima de 54,00 m e comprimento de 522,50 m, tomada d’água, vertedor tipo perfil Creager de largura 250 m e bacia de dissipação em enrocamento</t>
  </si>
  <si>
    <t>Regularização de vazões</t>
  </si>
  <si>
    <t>S 03º 30' 05"</t>
  </si>
  <si>
    <t>W 41º 25' 03"</t>
  </si>
  <si>
    <t>Cocal</t>
  </si>
  <si>
    <t>Atlântico Nordeste Oriental</t>
  </si>
  <si>
    <t>Dominialidade</t>
  </si>
  <si>
    <t>total</t>
  </si>
  <si>
    <t>TOTAL</t>
  </si>
  <si>
    <t>Tipo de Infraestrutura Hídrica</t>
  </si>
  <si>
    <t>Canal</t>
  </si>
  <si>
    <t>Sistema Adutor de Água</t>
  </si>
  <si>
    <t>Barragem</t>
  </si>
  <si>
    <t>Perímetro de Irrigação</t>
  </si>
  <si>
    <t>CERTOH por Estado</t>
  </si>
  <si>
    <t>Status da operação</t>
  </si>
  <si>
    <t>Alto</t>
  </si>
  <si>
    <t>Porte da Obra</t>
  </si>
  <si>
    <t>N</t>
  </si>
  <si>
    <t>SEAGRO-TO</t>
  </si>
  <si>
    <t>Secretaria de Desenvolvimento da Agricultura e Pecuária do Estado do Tocantins</t>
  </si>
  <si>
    <t>status da obra em julho de 2015</t>
  </si>
  <si>
    <t>aguardando licença ambiental</t>
  </si>
  <si>
    <t>em obras (embargada pela justiça)</t>
  </si>
  <si>
    <t>licitação</t>
  </si>
  <si>
    <t>em obras</t>
  </si>
  <si>
    <t>obra paralisada</t>
  </si>
  <si>
    <t>oba paralisada</t>
  </si>
  <si>
    <t>obra em andamento</t>
  </si>
  <si>
    <t>obras paralisadas</t>
  </si>
  <si>
    <t>506/15</t>
  </si>
  <si>
    <t>Sistema Adutor de Chapecó, Xanxerê, Xaxim e Cordilheira Alta</t>
  </si>
  <si>
    <t>02501.000743/2015-59</t>
  </si>
  <si>
    <t>Companhia catarinense de águas e Saneamento</t>
  </si>
  <si>
    <t>Captação, estação de bombeamento com 03 bombas e adutora Ferro fundido DN 900 mm extensão 6,1 km</t>
  </si>
  <si>
    <t xml:space="preserve">Abastecimento Público </t>
  </si>
  <si>
    <t>S 26º 44' 59"</t>
  </si>
  <si>
    <t>W 52º 23' 55"</t>
  </si>
  <si>
    <t>Rio Chapecozinho</t>
  </si>
  <si>
    <t>Chapecó, Xanxerê, xaxim e Cordilheira Alta</t>
  </si>
  <si>
    <t>Atenção: existem 2 obras que possuem 2 operadoras: sistema adutor Pajeu (Compesa e Cagepa) e Barragem Congonhas (DNOCS e depois COPASA). Para as estatísticas foi considerada a Compesa como operadora do SAA Pajeu e Copasa como da barragem Congonhas.</t>
  </si>
  <si>
    <t>apresentou formulario</t>
  </si>
  <si>
    <t>Tabatinga em operação, as outras duas em rojeto</t>
  </si>
  <si>
    <t>em projeto (recém ganhou CERTOH)</t>
  </si>
  <si>
    <t>em obras paralisadas (75% concluído)</t>
  </si>
  <si>
    <t>enviou questionario</t>
  </si>
  <si>
    <t>wilde informou que CERB está operando</t>
  </si>
  <si>
    <t>resposta informal via email</t>
  </si>
  <si>
    <t>informação via telefone, sem previsão para início</t>
  </si>
  <si>
    <t>em licitação</t>
  </si>
  <si>
    <t>Ana Teresa DNOCS informou via email</t>
  </si>
  <si>
    <t>barragem operando, adutora ainda não</t>
  </si>
  <si>
    <t>informação via telefone, será retomado processo licitatório após adequações de valores</t>
  </si>
  <si>
    <t>licitação paralisada</t>
  </si>
  <si>
    <t>infomração via email</t>
  </si>
  <si>
    <t>obra pronta, falta encher o reservatório</t>
  </si>
  <si>
    <t>em construção</t>
  </si>
  <si>
    <t>não será mais construída</t>
  </si>
  <si>
    <t>Flávio/ANA foi ao local</t>
  </si>
  <si>
    <t>em obras paralisadas (64% concluído)</t>
  </si>
  <si>
    <t>em obras paralisadas (90% concluído)</t>
  </si>
  <si>
    <t>964/15</t>
  </si>
  <si>
    <t>enviou formulário</t>
  </si>
  <si>
    <t>obtida via Telefonema Eng. Ramon Codevasf</t>
  </si>
  <si>
    <t>informação via telefona Hamilton Reis</t>
  </si>
  <si>
    <t>em obras, 12% concluído</t>
  </si>
  <si>
    <t>como CAERN não está operando, está em implantação</t>
  </si>
  <si>
    <t>Estr. hidromecanicas</t>
  </si>
  <si>
    <t>estr. Civis</t>
  </si>
  <si>
    <t>Rotinas de O&amp;M</t>
  </si>
  <si>
    <t>Equipe</t>
  </si>
  <si>
    <t>Instrumentação</t>
  </si>
  <si>
    <t>Nota</t>
  </si>
  <si>
    <t>Avaliação da operação</t>
  </si>
  <si>
    <t>não enviou formulário</t>
  </si>
  <si>
    <t>enviou formulário mas não respondeu as 2 últimas questões</t>
  </si>
  <si>
    <t>falta Licença ambiental</t>
  </si>
  <si>
    <t>23% já executado</t>
  </si>
  <si>
    <t>em fase de entrega</t>
  </si>
  <si>
    <t>falta ordem de serviço</t>
  </si>
  <si>
    <t>2% executada</t>
  </si>
  <si>
    <t>Formulário</t>
  </si>
  <si>
    <t>Avaliação da Operação (em set/15)</t>
  </si>
  <si>
    <t>parcialmente concluída</t>
  </si>
  <si>
    <t>operação satisfatória</t>
  </si>
  <si>
    <t>operação insatisfatória</t>
  </si>
  <si>
    <t>Avaliação da Operação</t>
  </si>
  <si>
    <t>SERHID/RN</t>
  </si>
  <si>
    <t>Porte da obra</t>
  </si>
  <si>
    <t>Avaliação da operação da obra</t>
  </si>
  <si>
    <t>Nota da obra</t>
  </si>
  <si>
    <t>Nota da operadora</t>
  </si>
  <si>
    <t>Avaliação da operadora</t>
  </si>
  <si>
    <t>Ana validou</t>
  </si>
  <si>
    <t>Barragem Jucá</t>
  </si>
  <si>
    <t>02501.002020/2014-11</t>
  </si>
  <si>
    <t>barragem de terra tipo homogênea com altura máxima de 18,30 metros, volume de acumulação de 31,80 hm³ e cota de coroamento será igual a 434,60m, tomada d’água de diâmetro 300 mm, vertedor tipo Creager e bacia de dissipação.</t>
  </si>
  <si>
    <t>S 06º 26' 57"</t>
  </si>
  <si>
    <t>W 40º 33' 31"</t>
  </si>
  <si>
    <t>Riacho Jucá</t>
  </si>
  <si>
    <t>Parambu</t>
  </si>
  <si>
    <t>1260/2015</t>
  </si>
  <si>
    <t>Obra</t>
  </si>
  <si>
    <t>obra 99% pronta</t>
  </si>
  <si>
    <t>obra 35% executada</t>
  </si>
  <si>
    <t>Órgão Financiador</t>
  </si>
  <si>
    <t>MI</t>
  </si>
  <si>
    <t>Mcidades</t>
  </si>
  <si>
    <t>Barragem Engenho Maranhão</t>
  </si>
  <si>
    <t>02501.001986/2015-12</t>
  </si>
  <si>
    <t>Abastecimento  Público e regularização de vazões</t>
  </si>
  <si>
    <t>S 08º 22' 30"</t>
  </si>
  <si>
    <t>W 35º 07' 30"</t>
  </si>
  <si>
    <t>Rio Ipojuca</t>
  </si>
  <si>
    <t>Ipojuca e Cabo de Santo Agostinho</t>
  </si>
  <si>
    <t>879/2016</t>
  </si>
  <si>
    <t>Secretaria de Desenvolvimento Econômico de Pernambuco - SDEC</t>
  </si>
  <si>
    <t>1596/16</t>
  </si>
  <si>
    <t>1597/16</t>
  </si>
  <si>
    <t>Companhia de Engenharia Ambiental e de Recursos Hídricos da Bahia - CERB</t>
  </si>
  <si>
    <t>Barragem Amarelas</t>
  </si>
  <si>
    <t>Riacho Ezequiel</t>
  </si>
  <si>
    <t>Beberibe</t>
  </si>
  <si>
    <t>84/2018</t>
  </si>
  <si>
    <t>20501.000668/2014-45</t>
  </si>
  <si>
    <t>Barragem de terra tipo zoneada com altura máxima de 18,00 metros, com um vertedor tipo Creager na ombreira direita, largura de 50 metros, com um canal de acesso e restituição e tomada d’água</t>
  </si>
  <si>
    <t>S 04º 27' 21,1"</t>
  </si>
  <si>
    <t>W 38º 03' 01,6"</t>
  </si>
  <si>
    <t>Serviço Autônomo de Águas e Esgotos de Cordeirópolis/SP</t>
  </si>
  <si>
    <t>Brragem Santa Marina</t>
  </si>
  <si>
    <t>009/2019</t>
  </si>
  <si>
    <t>02501.002827/2018-70</t>
  </si>
  <si>
    <t>Município de Cordeirópolis, através de sua Prefeitura Municipal</t>
  </si>
  <si>
    <t>Barragem de terra com núcleo argiloso com altura máxima de 9,50 metros, com um vertedor de soleira fixa, tipo soleira espessa, sem comportas, largura de 15 metros, com um canal de acesso e restituição e tomada d’água</t>
  </si>
  <si>
    <t>SAAE Cordeirópolis</t>
  </si>
  <si>
    <t>S 47º 25' 54,1"</t>
  </si>
  <si>
    <t>W 22º 29' 30"</t>
  </si>
  <si>
    <t>Córrego do Cascalho</t>
  </si>
  <si>
    <t>Cordeirópolis</t>
  </si>
  <si>
    <t>SP</t>
  </si>
  <si>
    <t>077/2019</t>
  </si>
  <si>
    <t>Prefeitura SINOP/MT</t>
  </si>
  <si>
    <t>PM Sinop</t>
  </si>
  <si>
    <t>Perímetro Irrigado Mercedes V</t>
  </si>
  <si>
    <t>02501.002681/2019-43</t>
  </si>
  <si>
    <t>Município de SINOP, através de sua Prefeitura Municipal</t>
  </si>
  <si>
    <t>MDR</t>
  </si>
  <si>
    <t>Perímetro irrigado com 200 lotes, dividido em 7 setores, com 7 estações elevatórias e 56 km de redes de distribuição</t>
  </si>
  <si>
    <t>S 11º 50' 53"</t>
  </si>
  <si>
    <t>W 50º 38' 57"</t>
  </si>
  <si>
    <t>Reservatório da UHE Sinop</t>
  </si>
  <si>
    <t>Sinop</t>
  </si>
  <si>
    <t>Barragem dos Imigrantes</t>
  </si>
  <si>
    <t>Companhia Espírito Santense de Abastecimento</t>
  </si>
  <si>
    <t>35/2020</t>
  </si>
  <si>
    <t>02501.005856/2019-74</t>
  </si>
  <si>
    <t>Governo do Espírito Santo, Através de sua Companhia Espírito Santense de Abastecimento</t>
  </si>
  <si>
    <t>Regularização de Vazões</t>
  </si>
  <si>
    <t>S 20º 22' 36"</t>
  </si>
  <si>
    <t>W 40º 34' 05"</t>
  </si>
  <si>
    <t>atlântico sudeste</t>
  </si>
  <si>
    <t>Rio Jucu - Braço Norte</t>
  </si>
  <si>
    <t>Barragem de seção mista, composta por barragem homogênea de terra na ombreira direita e de enrocamento com núcleo argiloso no eixo do rio Jucu e na ombreira esquerda. Vertedor tipo soleira livre, sendo uma estrutura separada do corpo da barragem, e túnel de adução para futura geração de energia</t>
  </si>
  <si>
    <t>Domingos Martins e Viana</t>
  </si>
  <si>
    <t>Barragem Trairi</t>
  </si>
  <si>
    <t>37/2020</t>
  </si>
  <si>
    <t>02501.001989/2020-13</t>
  </si>
  <si>
    <t>Barragem principal de terra homogênea com extensão de 1.305,16 m, e barragem auxiliar de terra homogênea e extensão de 83,07 m. Vertedor perfil creager tipo soleira livre, seguido de bacia de dissipação e canal de restituição escavado em solo. Tomada d'água de diâmetro 700 mm.</t>
  </si>
  <si>
    <t>Riacho Trairi</t>
  </si>
  <si>
    <t>Trairi</t>
  </si>
  <si>
    <t>Barragem Anil</t>
  </si>
  <si>
    <t>44/2020</t>
  </si>
  <si>
    <t>02501.001990/2020-30</t>
  </si>
  <si>
    <t>S 03º 42' 36,33"</t>
  </si>
  <si>
    <t>Barragem de terra homogênea, com extensão de 1.765,82 m. O vertedor perfil creager tipo soleira livre, de largura 80 metros, localizado na ombreira esquerda, seguido de canal de restituição. Tomada d’água de diâmetro 400 mm.</t>
  </si>
  <si>
    <t>W 38º 55' 35,72"</t>
  </si>
  <si>
    <t>Riacho anil</t>
  </si>
  <si>
    <t>Caucaia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</si>
</sst>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R$ &quot;* #,##0.00_);_(&quot;R$ &quot;* \(#,##0.00\);_(&quot;R$ &quot;* &quot;-&quot;??_);_(@_)"/>
    <numFmt numFmtId="165" formatCode="0.000"/>
    <numFmt numFmtId="166" formatCode="0.0000"/>
    <numFmt numFmtId="167" formatCode="[$-416]mmm\-yy;@"/>
    <numFmt numFmtId="168" formatCode="0.00000"/>
  </numFmts>
  <fonts count="7" x14ac:knownFonts="1">
    <font>
      <sz val="10"/>
      <name val="Arial"/>
    </font>
    <font>
      <sz val="8"/>
      <name val="Arial"/>
      <family val="2"/>
    </font>
    <font>
      <b/>
      <sz val="10"/>
      <color indexed="12"/>
      <name val="Arial"/>
      <family val="2"/>
    </font>
    <font>
      <b/>
      <sz val="10"/>
      <color indexed="17"/>
      <name val="Arial"/>
      <family val="2"/>
    </font>
    <font>
      <sz val="10"/>
      <name val="Arial"/>
      <family val="2"/>
    </font>
    <font>
      <b/>
      <sz val="10"/>
      <name val="Arial"/>
      <family val="2"/>
    </font>
    <font>
      <sz val="12"/>
      <name val="Arial"/>
      <family val="2"/>
    </font>
  </fonts>
  <fills count="7">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theme="0" tint="-4.9989318521683403E-2"/>
        <bgColor indexed="64"/>
      </patternFill>
    </fill>
  </fills>
  <borders count="13">
    <border>
      <left/>
      <right/>
      <top/>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4"/>
      </top>
      <bottom/>
      <diagonal/>
    </border>
    <border>
      <left/>
      <right style="thin">
        <color indexed="24"/>
      </right>
      <top style="thin">
        <color indexed="24"/>
      </top>
      <bottom style="thin">
        <color indexed="24"/>
      </bottom>
      <diagonal/>
    </border>
    <border>
      <left style="thin">
        <color indexed="24"/>
      </left>
      <right style="thin">
        <color indexed="24"/>
      </right>
      <top/>
      <bottom/>
      <diagonal/>
    </border>
    <border>
      <left style="thin">
        <color indexed="24"/>
      </left>
      <right style="thin">
        <color indexed="24"/>
      </right>
      <top/>
      <bottom style="thin">
        <color indexed="24"/>
      </bottom>
      <diagonal/>
    </border>
    <border>
      <left style="thin">
        <color indexed="24"/>
      </left>
      <right/>
      <top style="thin">
        <color indexed="24"/>
      </top>
      <bottom style="thin">
        <color indexed="24"/>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style="thin">
        <color rgb="FF00B0F0"/>
      </bottom>
      <diagonal/>
    </border>
    <border>
      <left/>
      <right style="thin">
        <color indexed="24"/>
      </right>
      <top style="thin">
        <color indexed="24"/>
      </top>
      <bottom/>
      <diagonal/>
    </border>
    <border>
      <left style="thin">
        <color rgb="FF00B0F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3"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4" borderId="0" xfId="0" applyFill="1" applyAlignment="1">
      <alignment horizontal="lef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2" fontId="0" fillId="4" borderId="1" xfId="0" applyNumberForma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vertical="center"/>
    </xf>
    <xf numFmtId="165" fontId="0" fillId="4" borderId="1" xfId="0" applyNumberForma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0" fillId="4" borderId="2" xfId="0" applyNumberFormat="1" applyFill="1" applyBorder="1" applyAlignment="1">
      <alignment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vertical="center" wrapText="1"/>
    </xf>
    <xf numFmtId="0" fontId="0" fillId="4" borderId="1" xfId="0" applyFill="1" applyBorder="1" applyAlignment="1">
      <alignment vertical="center" wrapText="1"/>
    </xf>
    <xf numFmtId="14" fontId="0" fillId="4" borderId="1" xfId="0" applyNumberFormat="1" applyFill="1" applyBorder="1" applyAlignment="1">
      <alignment vertical="center" wrapText="1"/>
    </xf>
    <xf numFmtId="0" fontId="4" fillId="4" borderId="2" xfId="0" applyFont="1" applyFill="1" applyBorder="1" applyAlignment="1">
      <alignment horizontal="left" vertical="center" wrapText="1"/>
    </xf>
    <xf numFmtId="0" fontId="0" fillId="4" borderId="2" xfId="0" applyFill="1" applyBorder="1" applyAlignment="1">
      <alignment horizontal="left" vertical="center" wrapText="1"/>
    </xf>
    <xf numFmtId="14" fontId="4" fillId="4" borderId="1" xfId="0" applyNumberFormat="1" applyFont="1" applyFill="1" applyBorder="1" applyAlignment="1">
      <alignment vertical="center" wrapText="1"/>
    </xf>
    <xf numFmtId="0" fontId="4" fillId="4" borderId="1" xfId="0" applyFont="1" applyFill="1" applyBorder="1" applyAlignment="1">
      <alignment vertical="center" wrapText="1"/>
    </xf>
    <xf numFmtId="0" fontId="4" fillId="4" borderId="0" xfId="0" applyFont="1" applyFill="1" applyAlignment="1">
      <alignment horizontal="left" vertical="center" wrapText="1"/>
    </xf>
    <xf numFmtId="0" fontId="4"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0" borderId="3" xfId="0" applyBorder="1" applyAlignment="1">
      <alignment horizontal="center" vertical="center" wrapText="1"/>
    </xf>
    <xf numFmtId="0" fontId="0" fillId="4" borderId="7" xfId="0"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7" fontId="4" fillId="4" borderId="1" xfId="0" applyNumberFormat="1" applyFont="1" applyFill="1" applyBorder="1" applyAlignment="1">
      <alignment horizontal="center" vertical="center" wrapText="1"/>
    </xf>
    <xf numFmtId="164" fontId="0" fillId="4" borderId="0" xfId="0" applyNumberFormat="1" applyFill="1" applyAlignment="1">
      <alignment horizontal="left" vertical="center" wrapText="1"/>
    </xf>
    <xf numFmtId="0" fontId="0" fillId="5" borderId="0" xfId="0" applyFill="1" applyAlignment="1">
      <alignment horizontal="left" vertical="center" wrapText="1"/>
    </xf>
    <xf numFmtId="168" fontId="4" fillId="4" borderId="2" xfId="0" applyNumberFormat="1" applyFont="1" applyFill="1" applyBorder="1" applyAlignment="1">
      <alignment horizontal="center" vertical="center" wrapText="1"/>
    </xf>
    <xf numFmtId="168" fontId="4" fillId="4" borderId="5" xfId="0" applyNumberFormat="1" applyFont="1" applyFill="1" applyBorder="1" applyAlignment="1">
      <alignment horizontal="center" vertical="center" wrapText="1"/>
    </xf>
    <xf numFmtId="168" fontId="4" fillId="4" borderId="1" xfId="0" applyNumberFormat="1" applyFont="1" applyFill="1" applyBorder="1" applyAlignment="1">
      <alignment horizontal="center" vertical="center" wrapText="1"/>
    </xf>
    <xf numFmtId="168" fontId="0" fillId="4" borderId="1" xfId="0" applyNumberFormat="1" applyFill="1" applyBorder="1" applyAlignment="1">
      <alignment horizontal="center" vertical="center" wrapText="1"/>
    </xf>
    <xf numFmtId="0" fontId="4" fillId="4" borderId="10" xfId="0" applyFont="1" applyFill="1" applyBorder="1" applyAlignment="1">
      <alignment horizontal="center" vertical="center" wrapText="1"/>
    </xf>
    <xf numFmtId="0" fontId="5" fillId="0" borderId="0" xfId="0" applyFont="1" applyAlignment="1">
      <alignment horizontal="center"/>
    </xf>
    <xf numFmtId="0" fontId="4" fillId="0" borderId="0" xfId="0" applyFont="1"/>
    <xf numFmtId="0" fontId="6" fillId="0" borderId="0" xfId="0" applyFont="1"/>
    <xf numFmtId="0" fontId="5" fillId="0" borderId="0" xfId="0" applyFont="1"/>
    <xf numFmtId="0" fontId="4" fillId="0" borderId="0" xfId="0" applyFont="1" applyAlignment="1">
      <alignment horizontal="center"/>
    </xf>
    <xf numFmtId="164"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0" fillId="6" borderId="0" xfId="0" applyFill="1" applyAlignment="1">
      <alignment horizontal="center" vertical="center" wrapText="1"/>
    </xf>
    <xf numFmtId="0" fontId="0" fillId="6" borderId="12" xfId="0" applyFill="1" applyBorder="1" applyAlignment="1">
      <alignment horizontal="center" vertical="center" wrapText="1"/>
    </xf>
    <xf numFmtId="0" fontId="4" fillId="0" borderId="12" xfId="0" applyFont="1" applyBorder="1" applyAlignment="1">
      <alignment horizontal="center" vertical="center" wrapText="1"/>
    </xf>
    <xf numFmtId="0" fontId="0" fillId="0" borderId="12" xfId="0" applyBorder="1" applyAlignment="1">
      <alignment horizontal="center" vertical="center" wrapText="1"/>
    </xf>
    <xf numFmtId="165" fontId="0" fillId="0" borderId="12" xfId="0" applyNumberFormat="1" applyBorder="1" applyAlignment="1">
      <alignment horizontal="center" vertical="center" wrapText="1"/>
    </xf>
    <xf numFmtId="14" fontId="0" fillId="0" borderId="12" xfId="0" applyNumberFormat="1" applyBorder="1" applyAlignment="1">
      <alignment horizontal="center" vertical="center" wrapText="1"/>
    </xf>
    <xf numFmtId="0" fontId="5" fillId="6"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0" fillId="4" borderId="5" xfId="0"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4" fillId="4" borderId="4" xfId="0" applyFont="1" applyFill="1" applyBorder="1" applyAlignment="1">
      <alignment horizontal="center" vertical="center" wrapText="1"/>
    </xf>
    <xf numFmtId="14" fontId="0" fillId="4" borderId="2" xfId="0" applyNumberFormat="1" applyFill="1" applyBorder="1" applyAlignment="1">
      <alignment horizontal="center" vertical="center" wrapText="1"/>
    </xf>
    <xf numFmtId="14" fontId="0" fillId="4" borderId="4"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14" fontId="4" fillId="4" borderId="5" xfId="0" applyNumberFormat="1" applyFont="1" applyFill="1" applyBorder="1" applyAlignment="1">
      <alignment horizontal="center" vertical="center" wrapText="1"/>
    </xf>
    <xf numFmtId="164" fontId="0" fillId="4" borderId="11" xfId="0" applyNumberForma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wrapText="1"/>
    </xf>
    <xf numFmtId="167" fontId="4" fillId="4" borderId="2" xfId="0" applyNumberFormat="1" applyFont="1" applyFill="1" applyBorder="1" applyAlignment="1">
      <alignment horizontal="center" vertical="center" wrapText="1"/>
    </xf>
    <xf numFmtId="167" fontId="4" fillId="4" borderId="5" xfId="0" applyNumberFormat="1" applyFont="1" applyFill="1" applyBorder="1" applyAlignment="1">
      <alignment horizontal="center" vertical="center" wrapText="1"/>
    </xf>
    <xf numFmtId="2" fontId="0" fillId="4" borderId="2" xfId="0" applyNumberFormat="1" applyFill="1" applyBorder="1" applyAlignment="1">
      <alignment horizontal="center" vertical="center" wrapText="1"/>
    </xf>
    <xf numFmtId="2" fontId="0" fillId="4" borderId="5" xfId="0" applyNumberFormat="1" applyFill="1" applyBorder="1" applyAlignment="1">
      <alignment horizontal="center" vertical="center" wrapText="1"/>
    </xf>
    <xf numFmtId="0" fontId="4" fillId="0" borderId="12" xfId="0" applyFont="1" applyBorder="1" applyAlignment="1">
      <alignment horizontal="center" vertical="center" wrapText="1"/>
    </xf>
    <xf numFmtId="165" fontId="0" fillId="0" borderId="12" xfId="0" applyNumberFormat="1" applyBorder="1" applyAlignment="1">
      <alignment horizontal="center" vertical="center" wrapText="1"/>
    </xf>
    <xf numFmtId="0" fontId="0" fillId="0" borderId="12" xfId="0"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Dominialidade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estatísticas!$A$67</c:f>
              <c:strCache>
                <c:ptCount val="1"/>
                <c:pt idx="0">
                  <c:v>Dominialidade</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97C-4E29-A0ED-B2E7009BC29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97C-4E29-A0ED-B2E7009BC29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estatísticas!$A$69:$A$70</c:f>
              <c:strCache>
                <c:ptCount val="2"/>
                <c:pt idx="0">
                  <c:v>Estadual</c:v>
                </c:pt>
                <c:pt idx="1">
                  <c:v>Federal</c:v>
                </c:pt>
              </c:strCache>
            </c:strRef>
          </c:cat>
          <c:val>
            <c:numRef>
              <c:f>estatísticas!$B$69:$B$70</c:f>
              <c:numCache>
                <c:formatCode>General</c:formatCode>
                <c:ptCount val="2"/>
                <c:pt idx="0">
                  <c:v>50</c:v>
                </c:pt>
                <c:pt idx="1">
                  <c:v>22</c:v>
                </c:pt>
              </c:numCache>
            </c:numRef>
          </c:val>
          <c:extLst>
            <c:ext xmlns:c16="http://schemas.microsoft.com/office/drawing/2014/chart" uri="{C3380CC4-5D6E-409C-BE32-E72D297353CC}">
              <c16:uniqueId val="{00000004-397C-4E29-A0ED-B2E7009BC29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Bacia Hidrográfica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estatísticas!$A$27</c:f>
              <c:strCache>
                <c:ptCount val="1"/>
                <c:pt idx="0">
                  <c:v>Bacia Hidrográfica</c:v>
                </c:pt>
              </c:strCache>
            </c:strRef>
          </c:tx>
          <c:spPr>
            <a:solidFill>
              <a:schemeClr val="accent6">
                <a:lumMod val="40000"/>
                <a:lumOff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estatísticas!$A$28:$A$37</c:f>
              <c:strCache>
                <c:ptCount val="10"/>
                <c:pt idx="0">
                  <c:v>Amazônica</c:v>
                </c:pt>
                <c:pt idx="1">
                  <c:v>Atlântico Leste</c:v>
                </c:pt>
                <c:pt idx="2">
                  <c:v>Atlântico Nordeste Oriental</c:v>
                </c:pt>
                <c:pt idx="3">
                  <c:v>Atlântico Sul</c:v>
                </c:pt>
                <c:pt idx="4">
                  <c:v>Paraná</c:v>
                </c:pt>
                <c:pt idx="5">
                  <c:v>Parnaíba</c:v>
                </c:pt>
                <c:pt idx="6">
                  <c:v>São Francisco</c:v>
                </c:pt>
                <c:pt idx="7">
                  <c:v>Tocantins</c:v>
                </c:pt>
                <c:pt idx="8">
                  <c:v>Uruguai</c:v>
                </c:pt>
                <c:pt idx="9">
                  <c:v>atlântico sudeste</c:v>
                </c:pt>
              </c:strCache>
            </c:strRef>
          </c:cat>
          <c:val>
            <c:numRef>
              <c:f>estatísticas!$B$28:$B$37</c:f>
              <c:numCache>
                <c:formatCode>General</c:formatCode>
                <c:ptCount val="10"/>
                <c:pt idx="0">
                  <c:v>3</c:v>
                </c:pt>
                <c:pt idx="1">
                  <c:v>7</c:v>
                </c:pt>
                <c:pt idx="2">
                  <c:v>38</c:v>
                </c:pt>
                <c:pt idx="3">
                  <c:v>2</c:v>
                </c:pt>
                <c:pt idx="4">
                  <c:v>3</c:v>
                </c:pt>
                <c:pt idx="5">
                  <c:v>5</c:v>
                </c:pt>
                <c:pt idx="6">
                  <c:v>7</c:v>
                </c:pt>
                <c:pt idx="7">
                  <c:v>2</c:v>
                </c:pt>
                <c:pt idx="8">
                  <c:v>4</c:v>
                </c:pt>
                <c:pt idx="9">
                  <c:v>1</c:v>
                </c:pt>
              </c:numCache>
            </c:numRef>
          </c:val>
          <c:extLst>
            <c:ext xmlns:c16="http://schemas.microsoft.com/office/drawing/2014/chart" uri="{C3380CC4-5D6E-409C-BE32-E72D297353CC}">
              <c16:uniqueId val="{00000000-A64D-4E9B-9376-EF635CDFD89E}"/>
            </c:ext>
          </c:extLst>
        </c:ser>
        <c:dLbls>
          <c:showLegendKey val="0"/>
          <c:showVal val="0"/>
          <c:showCatName val="0"/>
          <c:showSerName val="0"/>
          <c:showPercent val="0"/>
          <c:showBubbleSize val="0"/>
        </c:dLbls>
        <c:gapWidth val="150"/>
        <c:shape val="box"/>
        <c:axId val="-459072944"/>
        <c:axId val="-459072400"/>
        <c:axId val="0"/>
      </c:bar3DChart>
      <c:catAx>
        <c:axId val="-459072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59072400"/>
        <c:crosses val="autoZero"/>
        <c:auto val="1"/>
        <c:lblAlgn val="ctr"/>
        <c:lblOffset val="100"/>
        <c:noMultiLvlLbl val="0"/>
      </c:catAx>
      <c:valAx>
        <c:axId val="-45907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59072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estatísticas!$N$4</c:f>
              <c:strCache>
                <c:ptCount val="1"/>
                <c:pt idx="0">
                  <c:v>CERTOH por Estado</c:v>
                </c:pt>
              </c:strCache>
            </c:strRef>
          </c:tx>
          <c:spPr>
            <a:solidFill>
              <a:schemeClr val="accent6">
                <a:lumMod val="40000"/>
                <a:lumOff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estatísticas!$N$6:$N$21</c:f>
              <c:strCache>
                <c:ptCount val="16"/>
                <c:pt idx="0">
                  <c:v>AL</c:v>
                </c:pt>
                <c:pt idx="1">
                  <c:v>BA</c:v>
                </c:pt>
                <c:pt idx="2">
                  <c:v>CE</c:v>
                </c:pt>
                <c:pt idx="3">
                  <c:v>ES</c:v>
                </c:pt>
                <c:pt idx="4">
                  <c:v>GO</c:v>
                </c:pt>
                <c:pt idx="5">
                  <c:v>MG</c:v>
                </c:pt>
                <c:pt idx="6">
                  <c:v>MT</c:v>
                </c:pt>
                <c:pt idx="7">
                  <c:v>PB</c:v>
                </c:pt>
                <c:pt idx="8">
                  <c:v>PE</c:v>
                </c:pt>
                <c:pt idx="9">
                  <c:v>PI</c:v>
                </c:pt>
                <c:pt idx="10">
                  <c:v>RN</c:v>
                </c:pt>
                <c:pt idx="11">
                  <c:v>RR</c:v>
                </c:pt>
                <c:pt idx="12">
                  <c:v>RS</c:v>
                </c:pt>
                <c:pt idx="13">
                  <c:v>SC</c:v>
                </c:pt>
                <c:pt idx="14">
                  <c:v>SE</c:v>
                </c:pt>
                <c:pt idx="15">
                  <c:v>SP</c:v>
                </c:pt>
              </c:strCache>
            </c:strRef>
          </c:cat>
          <c:val>
            <c:numRef>
              <c:f>estatísticas!$O$6:$O$21</c:f>
              <c:numCache>
                <c:formatCode>General</c:formatCode>
                <c:ptCount val="16"/>
                <c:pt idx="0">
                  <c:v>2</c:v>
                </c:pt>
                <c:pt idx="1">
                  <c:v>4</c:v>
                </c:pt>
                <c:pt idx="2">
                  <c:v>16</c:v>
                </c:pt>
                <c:pt idx="3">
                  <c:v>2</c:v>
                </c:pt>
                <c:pt idx="4">
                  <c:v>2</c:v>
                </c:pt>
                <c:pt idx="5">
                  <c:v>4</c:v>
                </c:pt>
                <c:pt idx="6">
                  <c:v>2</c:v>
                </c:pt>
                <c:pt idx="7">
                  <c:v>2</c:v>
                </c:pt>
                <c:pt idx="8">
                  <c:v>17</c:v>
                </c:pt>
                <c:pt idx="9">
                  <c:v>4</c:v>
                </c:pt>
                <c:pt idx="10">
                  <c:v>5</c:v>
                </c:pt>
                <c:pt idx="11">
                  <c:v>1</c:v>
                </c:pt>
                <c:pt idx="12">
                  <c:v>4</c:v>
                </c:pt>
                <c:pt idx="13">
                  <c:v>2</c:v>
                </c:pt>
                <c:pt idx="14">
                  <c:v>2</c:v>
                </c:pt>
                <c:pt idx="15">
                  <c:v>1</c:v>
                </c:pt>
              </c:numCache>
            </c:numRef>
          </c:val>
          <c:extLst>
            <c:ext xmlns:c16="http://schemas.microsoft.com/office/drawing/2014/chart" uri="{C3380CC4-5D6E-409C-BE32-E72D297353CC}">
              <c16:uniqueId val="{00000000-B795-4C03-870A-773D5D20E4BB}"/>
            </c:ext>
          </c:extLst>
        </c:ser>
        <c:dLbls>
          <c:showLegendKey val="0"/>
          <c:showVal val="0"/>
          <c:showCatName val="0"/>
          <c:showSerName val="0"/>
          <c:showPercent val="0"/>
          <c:showBubbleSize val="0"/>
        </c:dLbls>
        <c:gapWidth val="150"/>
        <c:shape val="box"/>
        <c:axId val="-523471952"/>
        <c:axId val="-523471408"/>
        <c:axId val="0"/>
      </c:bar3DChart>
      <c:catAx>
        <c:axId val="-5234719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23471408"/>
        <c:crosses val="autoZero"/>
        <c:auto val="1"/>
        <c:lblAlgn val="ctr"/>
        <c:lblOffset val="100"/>
        <c:noMultiLvlLbl val="0"/>
      </c:catAx>
      <c:valAx>
        <c:axId val="-52347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23471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estatísticas!$N$31</c:f>
              <c:strCache>
                <c:ptCount val="1"/>
                <c:pt idx="0">
                  <c:v>Tipo de Infraestrutura Hídrica</c:v>
                </c:pt>
              </c:strCache>
            </c:strRef>
          </c:tx>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D75E-4D31-9FFB-39A702B4CF1D}"/>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D75E-4D31-9FFB-39A702B4CF1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D75E-4D31-9FFB-39A702B4CF1D}"/>
              </c:ext>
            </c:extLst>
          </c:dPt>
          <c:dPt>
            <c:idx val="3"/>
            <c:bubble3D val="0"/>
            <c:spPr>
              <a:solidFill>
                <a:schemeClr val="tx2">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D75E-4D31-9FFB-39A702B4CF1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estatísticas!$N$33:$N$36</c:f>
              <c:strCache>
                <c:ptCount val="4"/>
                <c:pt idx="0">
                  <c:v>Canal</c:v>
                </c:pt>
                <c:pt idx="1">
                  <c:v>Barragem</c:v>
                </c:pt>
                <c:pt idx="2">
                  <c:v>Perímetro de Irrigação</c:v>
                </c:pt>
                <c:pt idx="3">
                  <c:v>Sistema Adutor de Água</c:v>
                </c:pt>
              </c:strCache>
            </c:strRef>
          </c:cat>
          <c:val>
            <c:numRef>
              <c:f>estatísticas!$O$33:$O$36</c:f>
              <c:numCache>
                <c:formatCode>General</c:formatCode>
                <c:ptCount val="4"/>
                <c:pt idx="0">
                  <c:v>5</c:v>
                </c:pt>
                <c:pt idx="1">
                  <c:v>37</c:v>
                </c:pt>
                <c:pt idx="2">
                  <c:v>5</c:v>
                </c:pt>
                <c:pt idx="3">
                  <c:v>25</c:v>
                </c:pt>
              </c:numCache>
            </c:numRef>
          </c:val>
          <c:extLst>
            <c:ext xmlns:c16="http://schemas.microsoft.com/office/drawing/2014/chart" uri="{C3380CC4-5D6E-409C-BE32-E72D297353CC}">
              <c16:uniqueId val="{00000008-D75E-4D31-9FFB-39A702B4CF1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Status da infraestrutura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estatísticas!$A$49</c:f>
              <c:strCache>
                <c:ptCount val="1"/>
                <c:pt idx="0">
                  <c:v>Status da operação</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04C-463C-99C7-676E114988A8}"/>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704C-463C-99C7-676E114988A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04C-463C-99C7-676E114988A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04C-463C-99C7-676E114988A8}"/>
              </c:ext>
            </c:extLst>
          </c:dPt>
          <c:dLbls>
            <c:dLbl>
              <c:idx val="1"/>
              <c:layout>
                <c:manualLayout>
                  <c:x val="-9.7108406878043896E-2"/>
                  <c:y val="2.89096341629284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04C-463C-99C7-676E114988A8}"/>
                </c:ext>
              </c:extLst>
            </c:dLbl>
            <c:dLbl>
              <c:idx val="2"/>
              <c:layout>
                <c:manualLayout>
                  <c:x val="-0.10151129320333939"/>
                  <c:y val="-0.30094889362600968"/>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1"/>
              <c:showBubbleSize val="0"/>
              <c:separator>
</c:separator>
              <c:extLst>
                <c:ext xmlns:c15="http://schemas.microsoft.com/office/drawing/2012/chart" uri="{CE6537A1-D6FC-4f65-9D91-7224C49458BB}">
                  <c15:layout>
                    <c:manualLayout>
                      <c:w val="0.14789672324558734"/>
                      <c:h val="0.13945677579246313"/>
                    </c:manualLayout>
                  </c15:layout>
                </c:ext>
                <c:ext xmlns:c16="http://schemas.microsoft.com/office/drawing/2014/chart" uri="{C3380CC4-5D6E-409C-BE32-E72D297353CC}">
                  <c16:uniqueId val="{00000005-704C-463C-99C7-676E114988A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estatísticas!$A$51:$A$54</c:f>
              <c:strCache>
                <c:ptCount val="4"/>
                <c:pt idx="0">
                  <c:v>em projeto</c:v>
                </c:pt>
                <c:pt idx="1">
                  <c:v>em licitação</c:v>
                </c:pt>
                <c:pt idx="2">
                  <c:v>em implantação</c:v>
                </c:pt>
                <c:pt idx="3">
                  <c:v>em operação</c:v>
                </c:pt>
              </c:strCache>
            </c:strRef>
          </c:cat>
          <c:val>
            <c:numRef>
              <c:f>estatísticas!$B$51:$B$54</c:f>
              <c:numCache>
                <c:formatCode>General</c:formatCode>
                <c:ptCount val="4"/>
                <c:pt idx="0">
                  <c:v>14</c:v>
                </c:pt>
                <c:pt idx="1">
                  <c:v>7</c:v>
                </c:pt>
                <c:pt idx="2">
                  <c:v>34</c:v>
                </c:pt>
                <c:pt idx="3">
                  <c:v>17</c:v>
                </c:pt>
              </c:numCache>
            </c:numRef>
          </c:val>
          <c:extLst>
            <c:ext xmlns:c16="http://schemas.microsoft.com/office/drawing/2014/chart" uri="{C3380CC4-5D6E-409C-BE32-E72D297353CC}">
              <c16:uniqueId val="{00000008-704C-463C-99C7-676E114988A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estatísticas!$N$49</c:f>
              <c:strCache>
                <c:ptCount val="1"/>
                <c:pt idx="0">
                  <c:v>Porte da Obra</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F98-446D-9DAE-7EB9156F2888}"/>
              </c:ext>
            </c:extLst>
          </c:dPt>
          <c:dPt>
            <c:idx val="1"/>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5F98-446D-9DAE-7EB9156F2888}"/>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5F98-446D-9DAE-7EB9156F288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estatísticas!$N$51:$N$53</c:f>
              <c:strCache>
                <c:ptCount val="3"/>
                <c:pt idx="0">
                  <c:v>Baixo</c:v>
                </c:pt>
                <c:pt idx="1">
                  <c:v>Médio</c:v>
                </c:pt>
                <c:pt idx="2">
                  <c:v>Alto</c:v>
                </c:pt>
              </c:strCache>
            </c:strRef>
          </c:cat>
          <c:val>
            <c:numRef>
              <c:f>estatísticas!$O$51:$O$53</c:f>
              <c:numCache>
                <c:formatCode>General</c:formatCode>
                <c:ptCount val="3"/>
                <c:pt idx="0">
                  <c:v>36</c:v>
                </c:pt>
                <c:pt idx="1">
                  <c:v>17</c:v>
                </c:pt>
                <c:pt idx="2">
                  <c:v>19</c:v>
                </c:pt>
              </c:numCache>
            </c:numRef>
          </c:val>
          <c:extLst>
            <c:ext xmlns:c16="http://schemas.microsoft.com/office/drawing/2014/chart" uri="{C3380CC4-5D6E-409C-BE32-E72D297353CC}">
              <c16:uniqueId val="{00000006-5F98-446D-9DAE-7EB9156F288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estatísticas!$A$4</c:f>
              <c:strCache>
                <c:ptCount val="1"/>
                <c:pt idx="0">
                  <c:v>CERTOH aprovado</c:v>
                </c:pt>
              </c:strCache>
            </c:strRef>
          </c:tx>
          <c:spPr>
            <a:solidFill>
              <a:schemeClr val="accent6">
                <a:lumMod val="40000"/>
                <a:lumOff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estatísticas!$A$6:$A$23</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estatísticas!$B$6:$B$23</c:f>
              <c:numCache>
                <c:formatCode>General</c:formatCode>
                <c:ptCount val="18"/>
                <c:pt idx="0">
                  <c:v>1</c:v>
                </c:pt>
                <c:pt idx="1">
                  <c:v>0</c:v>
                </c:pt>
                <c:pt idx="2">
                  <c:v>0</c:v>
                </c:pt>
                <c:pt idx="3">
                  <c:v>4</c:v>
                </c:pt>
                <c:pt idx="4">
                  <c:v>6</c:v>
                </c:pt>
                <c:pt idx="5">
                  <c:v>13</c:v>
                </c:pt>
                <c:pt idx="6">
                  <c:v>6</c:v>
                </c:pt>
                <c:pt idx="7">
                  <c:v>3</c:v>
                </c:pt>
                <c:pt idx="8">
                  <c:v>3</c:v>
                </c:pt>
                <c:pt idx="9">
                  <c:v>4</c:v>
                </c:pt>
                <c:pt idx="10">
                  <c:v>7</c:v>
                </c:pt>
                <c:pt idx="11">
                  <c:v>10</c:v>
                </c:pt>
                <c:pt idx="12">
                  <c:v>2</c:v>
                </c:pt>
                <c:pt idx="13">
                  <c:v>4</c:v>
                </c:pt>
                <c:pt idx="14">
                  <c:v>3</c:v>
                </c:pt>
                <c:pt idx="15">
                  <c:v>0</c:v>
                </c:pt>
                <c:pt idx="16">
                  <c:v>1</c:v>
                </c:pt>
                <c:pt idx="17">
                  <c:v>2</c:v>
                </c:pt>
              </c:numCache>
            </c:numRef>
          </c:val>
          <c:extLst>
            <c:ext xmlns:c16="http://schemas.microsoft.com/office/drawing/2014/chart" uri="{C3380CC4-5D6E-409C-BE32-E72D297353CC}">
              <c16:uniqueId val="{00000000-B1B2-4C16-A391-C9B3759451C9}"/>
            </c:ext>
          </c:extLst>
        </c:ser>
        <c:dLbls>
          <c:showLegendKey val="0"/>
          <c:showVal val="1"/>
          <c:showCatName val="0"/>
          <c:showSerName val="0"/>
          <c:showPercent val="0"/>
          <c:showBubbleSize val="0"/>
        </c:dLbls>
        <c:gapWidth val="150"/>
        <c:shape val="box"/>
        <c:axId val="-367197824"/>
        <c:axId val="-367188576"/>
        <c:axId val="0"/>
      </c:bar3DChart>
      <c:catAx>
        <c:axId val="-367197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367188576"/>
        <c:crosses val="autoZero"/>
        <c:auto val="1"/>
        <c:lblAlgn val="ctr"/>
        <c:lblOffset val="100"/>
        <c:noMultiLvlLbl val="0"/>
      </c:catAx>
      <c:valAx>
        <c:axId val="-367188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36719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estatísticas!$N$67</c:f>
              <c:strCache>
                <c:ptCount val="1"/>
                <c:pt idx="0">
                  <c:v>Avaliação da Operação</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6D5-4B3A-9325-216B5FF2C9C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6D5-4B3A-9325-216B5FF2C9C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6D5-4B3A-9325-216B5FF2C9C4}"/>
              </c:ext>
            </c:extLst>
          </c:dPt>
          <c:dLbls>
            <c:dLbl>
              <c:idx val="0"/>
              <c:tx>
                <c:rich>
                  <a:bodyPr/>
                  <a:lstStyle/>
                  <a:p>
                    <a:fld id="{AB28CC2F-0075-4951-A90D-65B85043D037}" type="VALUE">
                      <a:rPr lang="en-US" baseline="0"/>
                      <a:pPr/>
                      <a:t>[VALOR]</a:t>
                    </a:fld>
                    <a:r>
                      <a:rPr lang="en-US" baseline="0"/>
                      <a:t>
</a:t>
                    </a:r>
                    <a:fld id="{C0C73AAB-3FB9-405D-B570-B5C3AABAE6C4}" type="PERCENTAGE">
                      <a:rPr lang="en-US" baseline="0"/>
                      <a:pPr/>
                      <a:t>[PORCENTAGEM]</a:t>
                    </a:fld>
                    <a:endParaRPr lang="en-US" baseline="0"/>
                  </a:p>
                </c:rich>
              </c:tx>
              <c:dLblPos val="in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6D5-4B3A-9325-216B5FF2C9C4}"/>
                </c:ext>
              </c:extLst>
            </c:dLbl>
            <c:dLbl>
              <c:idx val="1"/>
              <c:tx>
                <c:rich>
                  <a:bodyPr/>
                  <a:lstStyle/>
                  <a:p>
                    <a:fld id="{ABAA69B3-2D12-4B0E-9D78-530F22AF5273}" type="VALUE">
                      <a:rPr lang="en-US" baseline="0"/>
                      <a:pPr/>
                      <a:t>[VALOR]</a:t>
                    </a:fld>
                    <a:r>
                      <a:rPr lang="en-US" baseline="0"/>
                      <a:t>
</a:t>
                    </a:r>
                    <a:fld id="{98B23C1B-49AE-4291-B347-83DF49785E3C}" type="PERCENTAGE">
                      <a:rPr lang="en-US" baseline="0"/>
                      <a:pPr/>
                      <a:t>[PORCENTAGEM]</a:t>
                    </a:fld>
                    <a:endParaRPr lang="en-US" baseline="0"/>
                  </a:p>
                </c:rich>
              </c:tx>
              <c:dLblPos val="in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76D5-4B3A-9325-216B5FF2C9C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pt-BR"/>
              </a:p>
            </c:txPr>
            <c:dLblPos val="in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estatísticas!$N$69:$N$70</c:f>
              <c:strCache>
                <c:ptCount val="2"/>
                <c:pt idx="0">
                  <c:v>operação satisfatória</c:v>
                </c:pt>
                <c:pt idx="1">
                  <c:v>operação insatisfatória</c:v>
                </c:pt>
              </c:strCache>
            </c:strRef>
          </c:cat>
          <c:val>
            <c:numRef>
              <c:f>estatísticas!$O$69:$O$70</c:f>
              <c:numCache>
                <c:formatCode>General</c:formatCode>
                <c:ptCount val="2"/>
                <c:pt idx="0">
                  <c:v>8</c:v>
                </c:pt>
                <c:pt idx="1">
                  <c:v>9</c:v>
                </c:pt>
              </c:numCache>
            </c:numRef>
          </c:val>
          <c:extLst>
            <c:ext xmlns:c16="http://schemas.microsoft.com/office/drawing/2014/chart" uri="{C3380CC4-5D6E-409C-BE32-E72D297353CC}">
              <c16:uniqueId val="{00000006-76D5-4B3A-9325-216B5FF2C9C4}"/>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9525</xdr:colOff>
      <xdr:row>65</xdr:row>
      <xdr:rowOff>104775</xdr:rowOff>
    </xdr:from>
    <xdr:to>
      <xdr:col>11</xdr:col>
      <xdr:colOff>266700</xdr:colOff>
      <xdr:row>85</xdr:row>
      <xdr:rowOff>19050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600075</xdr:colOff>
      <xdr:row>26</xdr:row>
      <xdr:rowOff>9524</xdr:rowOff>
    </xdr:from>
    <xdr:to>
      <xdr:col>11</xdr:col>
      <xdr:colOff>400050</xdr:colOff>
      <xdr:row>42</xdr:row>
      <xdr:rowOff>142874</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257174</xdr:colOff>
      <xdr:row>4</xdr:row>
      <xdr:rowOff>157161</xdr:rowOff>
    </xdr:from>
    <xdr:to>
      <xdr:col>24</xdr:col>
      <xdr:colOff>95249</xdr:colOff>
      <xdr:row>20</xdr:row>
      <xdr:rowOff>190499</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314325</xdr:colOff>
      <xdr:row>26</xdr:row>
      <xdr:rowOff>23811</xdr:rowOff>
    </xdr:from>
    <xdr:to>
      <xdr:col>24</xdr:col>
      <xdr:colOff>76200</xdr:colOff>
      <xdr:row>43</xdr:row>
      <xdr:rowOff>57149</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600074</xdr:colOff>
      <xdr:row>45</xdr:row>
      <xdr:rowOff>19050</xdr:rowOff>
    </xdr:from>
    <xdr:to>
      <xdr:col>11</xdr:col>
      <xdr:colOff>523875</xdr:colOff>
      <xdr:row>63</xdr:row>
      <xdr:rowOff>152399</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333375</xdr:colOff>
      <xdr:row>46</xdr:row>
      <xdr:rowOff>4761</xdr:rowOff>
    </xdr:from>
    <xdr:to>
      <xdr:col>24</xdr:col>
      <xdr:colOff>142875</xdr:colOff>
      <xdr:row>64</xdr:row>
      <xdr:rowOff>104774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400050</xdr:colOff>
      <xdr:row>3</xdr:row>
      <xdr:rowOff>76200</xdr:rowOff>
    </xdr:from>
    <xdr:to>
      <xdr:col>11</xdr:col>
      <xdr:colOff>552450</xdr:colOff>
      <xdr:row>21</xdr:row>
      <xdr:rowOff>76200</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428625</xdr:colOff>
      <xdr:row>68</xdr:row>
      <xdr:rowOff>9525</xdr:rowOff>
    </xdr:from>
    <xdr:to>
      <xdr:col>24</xdr:col>
      <xdr:colOff>238125</xdr:colOff>
      <xdr:row>86</xdr:row>
      <xdr:rowOff>138113</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rotondigital.agencia.gov.br/proton/protocolo/impressao.asp?cod_protocolo=1009606&amp;area=processo" TargetMode="External"/><Relationship Id="rId2" Type="http://schemas.openxmlformats.org/officeDocument/2006/relationships/hyperlink" Target="http://protondigital.agencia.gov.br/proton/protocolo/impressao.asp?cod_protocolo=1009606&amp;area=processo" TargetMode="External"/><Relationship Id="rId1" Type="http://schemas.openxmlformats.org/officeDocument/2006/relationships/hyperlink" Target="file:///C:\Users\maristela.barbosa\AppData\Local\Microsoft\Windows\INetCache\Content.Outlook\1KBLQRTZ\Resolu&#231;&#245;es\2012-11.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98"/>
  <sheetViews>
    <sheetView tabSelected="1" workbookViewId="0">
      <pane xSplit="1" ySplit="1" topLeftCell="B19" activePane="bottomRight" state="frozen"/>
      <selection pane="topRight" activeCell="B1" sqref="B1"/>
      <selection pane="bottomLeft" activeCell="A2" sqref="A2"/>
      <selection pane="bottomRight" activeCell="A19" sqref="A19:A33"/>
    </sheetView>
  </sheetViews>
  <sheetFormatPr defaultColWidth="9.140625" defaultRowHeight="12.75" outlineLevelRow="1" x14ac:dyDescent="0.2"/>
  <cols>
    <col min="1" max="1" width="22.85546875" style="1" customWidth="1"/>
    <col min="2" max="2" width="13.140625" style="1" bestFit="1" customWidth="1"/>
    <col min="3" max="3" width="37.85546875" style="1" customWidth="1"/>
    <col min="4" max="5" width="9.42578125" style="1" customWidth="1"/>
    <col min="6" max="6" width="20" style="1" customWidth="1"/>
    <col min="7" max="8" width="29.42578125" style="1" customWidth="1"/>
    <col min="9" max="9" width="43.85546875" style="1" customWidth="1"/>
    <col min="10" max="10" width="30.140625" style="1" customWidth="1"/>
    <col min="11" max="11" width="15.28515625" style="1" customWidth="1"/>
    <col min="12" max="12" width="22" style="1" customWidth="1"/>
    <col min="13" max="13" width="16.28515625" style="1" customWidth="1"/>
    <col min="14" max="14" width="18.7109375" style="1" customWidth="1"/>
    <col min="15" max="15" width="10.42578125" style="1" customWidth="1"/>
    <col min="16" max="16" width="11.140625" style="1" customWidth="1"/>
    <col min="17" max="18" width="22.140625" style="1" customWidth="1"/>
    <col min="19" max="19" width="13.28515625" style="1" customWidth="1"/>
    <col min="20" max="20" width="24" style="1" customWidth="1"/>
    <col min="21" max="21" width="8" style="1" customWidth="1"/>
    <col min="22" max="22" width="15.85546875" style="1" customWidth="1"/>
    <col min="23" max="23" width="13.5703125" style="1" customWidth="1"/>
    <col min="24" max="24" width="19.28515625" style="1" customWidth="1"/>
    <col min="25" max="27" width="18.85546875" style="1" customWidth="1"/>
    <col min="28" max="28" width="19.85546875" style="1" customWidth="1"/>
    <col min="29" max="29" width="13.5703125" style="1" customWidth="1"/>
    <col min="30" max="30" width="12.5703125" style="1" customWidth="1"/>
    <col min="31" max="31" width="19.5703125" style="1" customWidth="1"/>
    <col min="32" max="32" width="11" style="1" customWidth="1"/>
    <col min="33" max="33" width="9.140625" style="1"/>
    <col min="34" max="34" width="0" style="1" hidden="1" customWidth="1"/>
    <col min="35" max="35" width="9.140625" style="1"/>
    <col min="36" max="36" width="15.28515625" style="1" customWidth="1"/>
    <col min="37" max="38" width="9.140625" style="1"/>
    <col min="39" max="39" width="15.5703125" style="1" customWidth="1"/>
    <col min="40" max="40" width="9.140625" style="1"/>
    <col min="41" max="41" width="13.7109375" style="1" customWidth="1"/>
    <col min="42" max="42" width="14" style="1" customWidth="1"/>
    <col min="43" max="16384" width="9.140625" style="1"/>
  </cols>
  <sheetData>
    <row r="1" spans="1:42" s="6" customFormat="1" ht="36.75" customHeight="1" x14ac:dyDescent="0.2">
      <c r="A1" s="7" t="s">
        <v>10</v>
      </c>
      <c r="B1" s="7" t="s">
        <v>5</v>
      </c>
      <c r="C1" s="6" t="s">
        <v>6</v>
      </c>
      <c r="D1" s="25" t="s">
        <v>9</v>
      </c>
      <c r="E1" s="25" t="s">
        <v>603</v>
      </c>
      <c r="F1" s="25" t="s">
        <v>477</v>
      </c>
      <c r="G1" s="25" t="s">
        <v>3</v>
      </c>
      <c r="H1" s="25" t="s">
        <v>742</v>
      </c>
      <c r="I1" s="25" t="s">
        <v>367</v>
      </c>
      <c r="J1" s="25" t="s">
        <v>646</v>
      </c>
      <c r="K1" s="25" t="s">
        <v>361</v>
      </c>
      <c r="L1" s="25" t="s">
        <v>1</v>
      </c>
      <c r="M1" s="78" t="s">
        <v>11</v>
      </c>
      <c r="N1" s="79"/>
      <c r="O1" s="78" t="s">
        <v>572</v>
      </c>
      <c r="P1" s="79"/>
      <c r="Q1" s="25" t="s">
        <v>14</v>
      </c>
      <c r="R1" s="25" t="s">
        <v>16</v>
      </c>
      <c r="S1" s="25" t="s">
        <v>18</v>
      </c>
      <c r="T1" s="25" t="s">
        <v>21</v>
      </c>
      <c r="U1" s="25" t="s">
        <v>0</v>
      </c>
      <c r="V1" s="25" t="s">
        <v>137</v>
      </c>
      <c r="W1" s="25" t="s">
        <v>139</v>
      </c>
      <c r="X1" s="25" t="s">
        <v>140</v>
      </c>
      <c r="Y1" s="25" t="s">
        <v>141</v>
      </c>
      <c r="Z1" s="25" t="s">
        <v>719</v>
      </c>
      <c r="AA1" s="25" t="s">
        <v>410</v>
      </c>
      <c r="AB1" s="6" t="s">
        <v>445</v>
      </c>
      <c r="AC1" s="6" t="s">
        <v>446</v>
      </c>
      <c r="AD1" s="6" t="s">
        <v>541</v>
      </c>
      <c r="AE1" s="6" t="s">
        <v>658</v>
      </c>
      <c r="AI1" s="6" t="s">
        <v>705</v>
      </c>
      <c r="AJ1" s="6" t="s">
        <v>704</v>
      </c>
      <c r="AK1" s="6" t="s">
        <v>706</v>
      </c>
      <c r="AL1" s="6" t="s">
        <v>707</v>
      </c>
      <c r="AM1" s="6" t="s">
        <v>708</v>
      </c>
      <c r="AN1" s="6" t="s">
        <v>709</v>
      </c>
      <c r="AO1" s="6" t="s">
        <v>710</v>
      </c>
      <c r="AP1" s="6" t="s">
        <v>718</v>
      </c>
    </row>
    <row r="2" spans="1:42" s="8" customFormat="1" ht="74.25" customHeight="1" x14ac:dyDescent="0.2">
      <c r="A2" s="12" t="s">
        <v>384</v>
      </c>
      <c r="B2" s="18" t="s">
        <v>385</v>
      </c>
      <c r="C2" s="18" t="s">
        <v>376</v>
      </c>
      <c r="D2" s="35" t="s">
        <v>386</v>
      </c>
      <c r="E2" s="35">
        <v>2011</v>
      </c>
      <c r="F2" s="18" t="s">
        <v>377</v>
      </c>
      <c r="G2" s="12" t="s">
        <v>378</v>
      </c>
      <c r="H2" s="18" t="s">
        <v>743</v>
      </c>
      <c r="I2" s="18" t="s">
        <v>379</v>
      </c>
      <c r="J2" s="18" t="s">
        <v>647</v>
      </c>
      <c r="K2" s="18" t="s">
        <v>373</v>
      </c>
      <c r="L2" s="12" t="s">
        <v>295</v>
      </c>
      <c r="M2" s="12" t="s">
        <v>380</v>
      </c>
      <c r="N2" s="12" t="s">
        <v>381</v>
      </c>
      <c r="O2" s="43">
        <v>-7.4486944444444401</v>
      </c>
      <c r="P2" s="43">
        <v>-35.585230555555597</v>
      </c>
      <c r="Q2" s="12" t="s">
        <v>642</v>
      </c>
      <c r="R2" s="12" t="s">
        <v>382</v>
      </c>
      <c r="S2" s="12" t="s">
        <v>2</v>
      </c>
      <c r="T2" s="12" t="s">
        <v>383</v>
      </c>
      <c r="U2" s="18" t="s">
        <v>214</v>
      </c>
      <c r="V2" s="18">
        <v>10</v>
      </c>
      <c r="W2" s="17" t="s">
        <v>126</v>
      </c>
      <c r="X2" s="17" t="s">
        <v>126</v>
      </c>
      <c r="Y2" s="17" t="s">
        <v>126</v>
      </c>
      <c r="Z2" s="17" t="s">
        <v>389</v>
      </c>
      <c r="AA2" s="17" t="s">
        <v>411</v>
      </c>
      <c r="AB2" s="39">
        <v>598266365</v>
      </c>
      <c r="AC2" s="40">
        <v>40725</v>
      </c>
      <c r="AD2" s="38" t="str">
        <f>IF(AB2&lt;=50000000,$AH$2,IF(AND(AB2&gt;50000000,AB2&lt;=100000000),$AH$3,$AH$6))</f>
        <v>Alto</v>
      </c>
      <c r="AE2" s="41" t="s">
        <v>662</v>
      </c>
      <c r="AH2" s="34" t="s">
        <v>460</v>
      </c>
      <c r="AI2" s="56"/>
      <c r="AJ2" s="56"/>
      <c r="AK2" s="56"/>
      <c r="AL2" s="56"/>
      <c r="AM2" s="56"/>
      <c r="AN2" s="56"/>
      <c r="AO2" s="56"/>
      <c r="AP2" s="56"/>
    </row>
    <row r="3" spans="1:42" s="8" customFormat="1" ht="63.75" customHeight="1" x14ac:dyDescent="0.2">
      <c r="A3" s="67" t="s">
        <v>20</v>
      </c>
      <c r="B3" s="65" t="s">
        <v>391</v>
      </c>
      <c r="C3" s="9" t="str">
        <f>I3</f>
        <v>Sistema Adutor de Bocaina</v>
      </c>
      <c r="D3" s="36" t="s">
        <v>30</v>
      </c>
      <c r="E3" s="36">
        <v>2006</v>
      </c>
      <c r="F3" s="10" t="s">
        <v>24</v>
      </c>
      <c r="G3" s="11" t="s">
        <v>4</v>
      </c>
      <c r="H3" s="63" t="s">
        <v>743</v>
      </c>
      <c r="I3" s="11" t="s">
        <v>7</v>
      </c>
      <c r="J3" s="18" t="s">
        <v>648</v>
      </c>
      <c r="K3" s="9">
        <v>126514</v>
      </c>
      <c r="L3" s="11" t="s">
        <v>8</v>
      </c>
      <c r="M3" s="11" t="s">
        <v>12</v>
      </c>
      <c r="N3" s="11" t="s">
        <v>13</v>
      </c>
      <c r="O3" s="44">
        <v>-6.9133333333333304</v>
      </c>
      <c r="P3" s="44">
        <v>-41.313333333333297</v>
      </c>
      <c r="Q3" s="11" t="s">
        <v>15</v>
      </c>
      <c r="R3" s="11" t="s">
        <v>17</v>
      </c>
      <c r="S3" s="12" t="s">
        <v>142</v>
      </c>
      <c r="T3" s="12" t="s">
        <v>136</v>
      </c>
      <c r="U3" s="9" t="s">
        <v>19</v>
      </c>
      <c r="V3" s="16">
        <v>5.6000000000000001E-2</v>
      </c>
      <c r="W3" s="13" t="s">
        <v>126</v>
      </c>
      <c r="X3" s="13" t="s">
        <v>126</v>
      </c>
      <c r="Y3" s="13" t="s">
        <v>126</v>
      </c>
      <c r="Z3" s="13" t="s">
        <v>388</v>
      </c>
      <c r="AA3" s="13" t="s">
        <v>414</v>
      </c>
      <c r="AB3" s="39">
        <v>10396003.029999999</v>
      </c>
      <c r="AC3" s="40">
        <v>38899</v>
      </c>
      <c r="AD3" s="38" t="str">
        <f>IF(AB3&lt;=50000000,$AH$2,IF(AND(AB3&gt;50000000,AB3&lt;=100000000),$AH$3,$AH$6))</f>
        <v>Baixo</v>
      </c>
      <c r="AE3" s="41" t="s">
        <v>694</v>
      </c>
      <c r="AF3" s="34" t="s">
        <v>695</v>
      </c>
      <c r="AH3" s="34" t="s">
        <v>459</v>
      </c>
      <c r="AI3" s="56"/>
      <c r="AJ3" s="56"/>
      <c r="AK3" s="56"/>
      <c r="AL3" s="56"/>
      <c r="AM3" s="56"/>
      <c r="AN3" s="56"/>
      <c r="AO3" s="56"/>
      <c r="AP3" s="56"/>
    </row>
    <row r="4" spans="1:42" s="8" customFormat="1" ht="38.25" customHeight="1" x14ac:dyDescent="0.2">
      <c r="A4" s="68"/>
      <c r="B4" s="70"/>
      <c r="C4" s="9" t="str">
        <f>I4</f>
        <v>Sistema adutor Piaus</v>
      </c>
      <c r="D4" s="36" t="s">
        <v>134</v>
      </c>
      <c r="E4" s="36">
        <v>2007</v>
      </c>
      <c r="F4" s="9" t="s">
        <v>118</v>
      </c>
      <c r="G4" s="11" t="s">
        <v>119</v>
      </c>
      <c r="H4" s="9" t="s">
        <v>743</v>
      </c>
      <c r="I4" s="11" t="s">
        <v>171</v>
      </c>
      <c r="J4" s="18" t="s">
        <v>648</v>
      </c>
      <c r="K4" s="9">
        <v>125307</v>
      </c>
      <c r="L4" s="11" t="s">
        <v>120</v>
      </c>
      <c r="M4" s="12" t="s">
        <v>172</v>
      </c>
      <c r="N4" s="12" t="s">
        <v>173</v>
      </c>
      <c r="O4" s="45">
        <v>-6.9874999999999998</v>
      </c>
      <c r="P4" s="45">
        <v>-40.836666666666702</v>
      </c>
      <c r="Q4" s="11" t="s">
        <v>15</v>
      </c>
      <c r="R4" s="11" t="s">
        <v>560</v>
      </c>
      <c r="S4" s="12" t="s">
        <v>142</v>
      </c>
      <c r="T4" s="11" t="s">
        <v>174</v>
      </c>
      <c r="U4" s="9" t="s">
        <v>19</v>
      </c>
      <c r="V4" s="18">
        <v>6.2E-2</v>
      </c>
      <c r="W4" s="17" t="s">
        <v>126</v>
      </c>
      <c r="X4" s="18" t="s">
        <v>126</v>
      </c>
      <c r="Y4" s="18" t="s">
        <v>126</v>
      </c>
      <c r="Z4" s="18" t="s">
        <v>390</v>
      </c>
      <c r="AA4" s="18" t="s">
        <v>414</v>
      </c>
      <c r="AB4" s="39">
        <v>25724579.629999999</v>
      </c>
      <c r="AC4" s="40">
        <v>39295</v>
      </c>
      <c r="AD4" s="38" t="str">
        <f>IF(AB4&lt;=50000000,$AH$2,IF(AND(AB4&gt;50000000,AB4&lt;=100000000),$AH$3,$AH$6))</f>
        <v>Baixo</v>
      </c>
      <c r="AE4" s="41" t="s">
        <v>390</v>
      </c>
      <c r="AF4" s="8" t="s">
        <v>682</v>
      </c>
      <c r="AI4" s="56">
        <v>1</v>
      </c>
      <c r="AJ4" s="56">
        <v>1</v>
      </c>
      <c r="AK4" s="56">
        <v>1</v>
      </c>
      <c r="AL4" s="56">
        <v>0</v>
      </c>
      <c r="AM4" s="56">
        <v>0</v>
      </c>
      <c r="AN4" s="56">
        <f>((AJ4*3)+(AI4*3)+(2*AK4)+(AM4))/9</f>
        <v>0.88888888888888884</v>
      </c>
      <c r="AO4" s="56" t="str">
        <f>IF(AN4&lt;0.7,"operação insatisfatória","operação satisfatória")</f>
        <v>operação satisfatória</v>
      </c>
      <c r="AP4" s="56" t="s">
        <v>712</v>
      </c>
    </row>
    <row r="5" spans="1:42" s="8" customFormat="1" ht="38.25" customHeight="1" x14ac:dyDescent="0.2">
      <c r="A5" s="68"/>
      <c r="B5" s="70"/>
      <c r="C5" s="65" t="s">
        <v>554</v>
      </c>
      <c r="D5" s="67" t="s">
        <v>565</v>
      </c>
      <c r="E5" s="67">
        <v>2013</v>
      </c>
      <c r="F5" s="65" t="s">
        <v>555</v>
      </c>
      <c r="G5" s="67" t="s">
        <v>119</v>
      </c>
      <c r="H5" s="67" t="s">
        <v>743</v>
      </c>
      <c r="I5" s="12" t="s">
        <v>563</v>
      </c>
      <c r="J5" s="65" t="s">
        <v>648</v>
      </c>
      <c r="K5" s="18">
        <v>159859</v>
      </c>
      <c r="L5" s="65" t="s">
        <v>60</v>
      </c>
      <c r="M5" s="12" t="s">
        <v>556</v>
      </c>
      <c r="N5" s="12" t="s">
        <v>557</v>
      </c>
      <c r="O5" s="43">
        <v>-6.9138888888888896</v>
      </c>
      <c r="P5" s="43">
        <v>-41.308333333333302</v>
      </c>
      <c r="Q5" s="67" t="s">
        <v>15</v>
      </c>
      <c r="R5" s="11" t="s">
        <v>17</v>
      </c>
      <c r="S5" s="65" t="s">
        <v>142</v>
      </c>
      <c r="T5" s="11" t="s">
        <v>561</v>
      </c>
      <c r="U5" s="65" t="s">
        <v>19</v>
      </c>
      <c r="V5" s="18">
        <v>0.3</v>
      </c>
      <c r="W5" s="17" t="s">
        <v>126</v>
      </c>
      <c r="X5" s="18" t="s">
        <v>126</v>
      </c>
      <c r="Y5" s="18" t="s">
        <v>126</v>
      </c>
      <c r="Z5" s="86" t="s">
        <v>389</v>
      </c>
      <c r="AA5" s="65" t="s">
        <v>414</v>
      </c>
      <c r="AB5" s="82">
        <v>76903380.689999998</v>
      </c>
      <c r="AC5" s="84">
        <v>41122</v>
      </c>
      <c r="AD5" s="80" t="str">
        <f>IF(AB5&lt;=50000000,$AH$2,IF(AND(AB5&gt;50000000,AB5&lt;=100000000),$AH$3,$AH$6))</f>
        <v>Médio</v>
      </c>
      <c r="AE5" s="77" t="s">
        <v>693</v>
      </c>
      <c r="AF5" s="34" t="s">
        <v>695</v>
      </c>
      <c r="AI5" s="56"/>
      <c r="AJ5" s="56"/>
      <c r="AK5" s="56"/>
      <c r="AL5" s="56"/>
      <c r="AM5" s="56"/>
      <c r="AN5" s="56"/>
      <c r="AO5" s="56"/>
      <c r="AP5" s="56"/>
    </row>
    <row r="6" spans="1:42" s="8" customFormat="1" ht="38.25" customHeight="1" x14ac:dyDescent="0.2">
      <c r="A6" s="69"/>
      <c r="B6" s="66"/>
      <c r="C6" s="69"/>
      <c r="D6" s="69"/>
      <c r="E6" s="69"/>
      <c r="F6" s="69"/>
      <c r="G6" s="69"/>
      <c r="H6" s="69"/>
      <c r="I6" s="12" t="s">
        <v>564</v>
      </c>
      <c r="J6" s="66"/>
      <c r="K6" s="18">
        <v>159858</v>
      </c>
      <c r="L6" s="69"/>
      <c r="M6" s="12" t="s">
        <v>558</v>
      </c>
      <c r="N6" s="12" t="s">
        <v>559</v>
      </c>
      <c r="O6" s="44">
        <v>-6.9891666666666703</v>
      </c>
      <c r="P6" s="44">
        <v>-40.8338888888889</v>
      </c>
      <c r="Q6" s="69"/>
      <c r="R6" s="11" t="s">
        <v>560</v>
      </c>
      <c r="S6" s="66"/>
      <c r="T6" s="11" t="s">
        <v>562</v>
      </c>
      <c r="U6" s="66"/>
      <c r="V6" s="18">
        <v>6.2E-2</v>
      </c>
      <c r="W6" s="17" t="s">
        <v>126</v>
      </c>
      <c r="X6" s="18" t="s">
        <v>126</v>
      </c>
      <c r="Y6" s="18" t="s">
        <v>126</v>
      </c>
      <c r="Z6" s="87"/>
      <c r="AA6" s="66"/>
      <c r="AB6" s="83"/>
      <c r="AC6" s="85"/>
      <c r="AD6" s="81"/>
      <c r="AE6" s="77"/>
      <c r="AH6" s="34" t="s">
        <v>653</v>
      </c>
      <c r="AI6" s="56"/>
      <c r="AJ6" s="56"/>
      <c r="AK6" s="56"/>
      <c r="AL6" s="56"/>
      <c r="AM6" s="56"/>
      <c r="AN6" s="56"/>
      <c r="AO6" s="56"/>
      <c r="AP6" s="56"/>
    </row>
    <row r="7" spans="1:42" s="8" customFormat="1" ht="38.25" customHeight="1" x14ac:dyDescent="0.2">
      <c r="A7" s="65" t="s">
        <v>237</v>
      </c>
      <c r="B7" s="65" t="s">
        <v>238</v>
      </c>
      <c r="C7" s="9" t="s">
        <v>202</v>
      </c>
      <c r="D7" s="36" t="s">
        <v>198</v>
      </c>
      <c r="E7" s="36">
        <v>2007</v>
      </c>
      <c r="F7" s="18" t="s">
        <v>229</v>
      </c>
      <c r="G7" s="18" t="s">
        <v>230</v>
      </c>
      <c r="H7" s="9" t="s">
        <v>743</v>
      </c>
      <c r="I7" s="12" t="s">
        <v>202</v>
      </c>
      <c r="J7" s="18" t="s">
        <v>649</v>
      </c>
      <c r="K7" s="18">
        <v>135302</v>
      </c>
      <c r="L7" s="12" t="s">
        <v>231</v>
      </c>
      <c r="M7" s="12" t="s">
        <v>232</v>
      </c>
      <c r="N7" s="12" t="s">
        <v>233</v>
      </c>
      <c r="O7" s="45">
        <v>-30.633611111111101</v>
      </c>
      <c r="P7" s="45">
        <v>-54.414166666666702</v>
      </c>
      <c r="Q7" s="12" t="s">
        <v>324</v>
      </c>
      <c r="R7" s="12" t="s">
        <v>234</v>
      </c>
      <c r="S7" s="12" t="s">
        <v>2</v>
      </c>
      <c r="T7" s="12" t="s">
        <v>236</v>
      </c>
      <c r="U7" s="18" t="s">
        <v>235</v>
      </c>
      <c r="V7" s="18" t="s">
        <v>126</v>
      </c>
      <c r="W7" s="17" t="s">
        <v>126</v>
      </c>
      <c r="X7" s="18">
        <v>152</v>
      </c>
      <c r="Y7" s="18">
        <v>2417</v>
      </c>
      <c r="Z7" s="18" t="s">
        <v>389</v>
      </c>
      <c r="AA7" s="18" t="s">
        <v>417</v>
      </c>
      <c r="AB7" s="39">
        <v>64125742.659999996</v>
      </c>
      <c r="AC7" s="40">
        <v>39417</v>
      </c>
      <c r="AD7" s="38" t="str">
        <f t="shared" ref="AD7:AD45" si="0">IF(AB7&lt;=50000000,$AH$2,IF(AND(AB7&gt;50000000,AB7&lt;=100000000),$AH$3,$AH$6))</f>
        <v>Médio</v>
      </c>
      <c r="AE7" s="53" t="s">
        <v>662</v>
      </c>
      <c r="AI7" s="56"/>
      <c r="AJ7" s="56"/>
      <c r="AK7" s="56"/>
      <c r="AL7" s="56"/>
      <c r="AM7" s="56"/>
      <c r="AN7" s="56"/>
      <c r="AO7" s="56"/>
      <c r="AP7" s="56"/>
    </row>
    <row r="8" spans="1:42" s="8" customFormat="1" ht="38.25" customHeight="1" x14ac:dyDescent="0.2">
      <c r="A8" s="66"/>
      <c r="B8" s="66"/>
      <c r="C8" s="9" t="s">
        <v>201</v>
      </c>
      <c r="D8" s="36" t="s">
        <v>199</v>
      </c>
      <c r="E8" s="36">
        <v>2007</v>
      </c>
      <c r="F8" s="18" t="s">
        <v>239</v>
      </c>
      <c r="G8" s="18" t="s">
        <v>230</v>
      </c>
      <c r="H8" s="9" t="s">
        <v>743</v>
      </c>
      <c r="I8" s="12" t="s">
        <v>201</v>
      </c>
      <c r="J8" s="18" t="s">
        <v>649</v>
      </c>
      <c r="K8" s="18">
        <v>135237</v>
      </c>
      <c r="L8" s="12" t="s">
        <v>231</v>
      </c>
      <c r="M8" s="12" t="s">
        <v>242</v>
      </c>
      <c r="N8" s="12" t="s">
        <v>243</v>
      </c>
      <c r="O8" s="45">
        <v>-30.8</v>
      </c>
      <c r="P8" s="45">
        <v>-54.597499999999997</v>
      </c>
      <c r="Q8" s="12" t="s">
        <v>324</v>
      </c>
      <c r="R8" s="34" t="s">
        <v>240</v>
      </c>
      <c r="S8" s="12" t="s">
        <v>2</v>
      </c>
      <c r="T8" s="12" t="s">
        <v>241</v>
      </c>
      <c r="U8" s="18" t="s">
        <v>235</v>
      </c>
      <c r="V8" s="18" t="s">
        <v>126</v>
      </c>
      <c r="W8" s="17">
        <v>13.664</v>
      </c>
      <c r="X8" s="18">
        <v>155</v>
      </c>
      <c r="Y8" s="18" t="s">
        <v>126</v>
      </c>
      <c r="Z8" s="18" t="s">
        <v>389</v>
      </c>
      <c r="AA8" s="18" t="s">
        <v>416</v>
      </c>
      <c r="AB8" s="39">
        <v>74509464.579999998</v>
      </c>
      <c r="AC8" s="40">
        <v>39417</v>
      </c>
      <c r="AD8" s="38" t="str">
        <f t="shared" si="0"/>
        <v>Médio</v>
      </c>
      <c r="AE8" s="53" t="s">
        <v>662</v>
      </c>
      <c r="AI8" s="56"/>
      <c r="AJ8" s="56"/>
      <c r="AK8" s="56"/>
      <c r="AL8" s="56"/>
      <c r="AM8" s="56"/>
      <c r="AN8" s="56"/>
      <c r="AO8" s="56"/>
      <c r="AP8" s="56"/>
    </row>
    <row r="9" spans="1:42" s="8" customFormat="1" ht="38.25" customHeight="1" x14ac:dyDescent="0.2">
      <c r="A9" s="12" t="s">
        <v>342</v>
      </c>
      <c r="B9" s="18" t="s">
        <v>343</v>
      </c>
      <c r="C9" s="18" t="s">
        <v>345</v>
      </c>
      <c r="D9" s="26" t="s">
        <v>254</v>
      </c>
      <c r="E9" s="26">
        <v>2010</v>
      </c>
      <c r="F9" s="18" t="s">
        <v>336</v>
      </c>
      <c r="G9" s="30" t="s">
        <v>346</v>
      </c>
      <c r="H9" s="9" t="s">
        <v>743</v>
      </c>
      <c r="I9" s="18" t="s">
        <v>345</v>
      </c>
      <c r="J9" s="18" t="s">
        <v>650</v>
      </c>
      <c r="K9" s="9">
        <v>98126</v>
      </c>
      <c r="L9" s="12" t="s">
        <v>337</v>
      </c>
      <c r="M9" s="12" t="s">
        <v>340</v>
      </c>
      <c r="N9" s="12" t="s">
        <v>341</v>
      </c>
      <c r="O9" s="45">
        <v>-30.906388888888898</v>
      </c>
      <c r="P9" s="45">
        <v>-51.587499999999999</v>
      </c>
      <c r="Q9" s="12" t="s">
        <v>344</v>
      </c>
      <c r="R9" s="12" t="s">
        <v>338</v>
      </c>
      <c r="S9" s="12" t="s">
        <v>2</v>
      </c>
      <c r="T9" s="12" t="s">
        <v>339</v>
      </c>
      <c r="U9" s="18" t="s">
        <v>235</v>
      </c>
      <c r="V9" s="18">
        <v>12.18</v>
      </c>
      <c r="W9" s="17" t="s">
        <v>126</v>
      </c>
      <c r="X9" s="18" t="s">
        <v>126</v>
      </c>
      <c r="Y9" s="18" t="s">
        <v>126</v>
      </c>
      <c r="Z9" s="18" t="s">
        <v>389</v>
      </c>
      <c r="AA9" s="18" t="s">
        <v>415</v>
      </c>
      <c r="AB9" s="39">
        <v>39999113.25</v>
      </c>
      <c r="AC9" s="40">
        <v>40330</v>
      </c>
      <c r="AD9" s="38" t="str">
        <f t="shared" si="0"/>
        <v>Baixo</v>
      </c>
      <c r="AE9" s="41" t="s">
        <v>666</v>
      </c>
      <c r="AI9" s="56"/>
      <c r="AJ9" s="56"/>
      <c r="AK9" s="56"/>
      <c r="AL9" s="56"/>
      <c r="AM9" s="56"/>
      <c r="AN9" s="56"/>
      <c r="AO9" s="56"/>
      <c r="AP9" s="56"/>
    </row>
    <row r="10" spans="1:42" s="8" customFormat="1" ht="38.25" customHeight="1" x14ac:dyDescent="0.2">
      <c r="A10" s="65" t="s">
        <v>291</v>
      </c>
      <c r="B10" s="65" t="s">
        <v>292</v>
      </c>
      <c r="C10" s="18" t="s">
        <v>293</v>
      </c>
      <c r="D10" s="26" t="s">
        <v>249</v>
      </c>
      <c r="E10" s="26">
        <v>2008</v>
      </c>
      <c r="F10" s="18" t="s">
        <v>290</v>
      </c>
      <c r="G10" s="18" t="s">
        <v>670</v>
      </c>
      <c r="H10" s="18" t="s">
        <v>743</v>
      </c>
      <c r="I10" s="18" t="s">
        <v>126</v>
      </c>
      <c r="J10" s="18" t="s">
        <v>649</v>
      </c>
      <c r="K10" s="18" t="s">
        <v>373</v>
      </c>
      <c r="L10" s="12" t="s">
        <v>295</v>
      </c>
      <c r="M10" s="12" t="s">
        <v>298</v>
      </c>
      <c r="N10" s="12" t="s">
        <v>299</v>
      </c>
      <c r="O10" s="45">
        <v>-28.827500000000001</v>
      </c>
      <c r="P10" s="45">
        <v>-49.759444444444398</v>
      </c>
      <c r="Q10" s="12" t="s">
        <v>344</v>
      </c>
      <c r="R10" s="12" t="s">
        <v>296</v>
      </c>
      <c r="S10" s="12" t="s">
        <v>2</v>
      </c>
      <c r="T10" s="12" t="s">
        <v>297</v>
      </c>
      <c r="U10" s="18" t="s">
        <v>294</v>
      </c>
      <c r="V10" s="18" t="s">
        <v>126</v>
      </c>
      <c r="W10" s="20" t="s">
        <v>300</v>
      </c>
      <c r="X10" s="18">
        <v>45.4</v>
      </c>
      <c r="Y10" s="18" t="s">
        <v>126</v>
      </c>
      <c r="Z10" s="18" t="s">
        <v>388</v>
      </c>
      <c r="AA10" s="18" t="s">
        <v>415</v>
      </c>
      <c r="AB10" s="39">
        <v>66285712.149999999</v>
      </c>
      <c r="AC10" s="40">
        <v>39692</v>
      </c>
      <c r="AD10" s="38" t="str">
        <f t="shared" ref="AD10" si="1">IF(AB10&lt;=50000000,$AH$2,IF(AND(AB10&gt;50000000,AB10&lt;=100000000),$AH$3,$AH$6))</f>
        <v>Médio</v>
      </c>
      <c r="AE10" s="53" t="s">
        <v>659</v>
      </c>
      <c r="AI10" s="56"/>
      <c r="AJ10" s="56"/>
      <c r="AK10" s="56"/>
      <c r="AL10" s="56"/>
      <c r="AM10" s="56"/>
      <c r="AN10" s="56"/>
      <c r="AO10" s="56"/>
      <c r="AP10" s="56"/>
    </row>
    <row r="11" spans="1:42" s="8" customFormat="1" ht="38.25" customHeight="1" x14ac:dyDescent="0.2">
      <c r="A11" s="66"/>
      <c r="B11" s="66"/>
      <c r="C11" s="18" t="s">
        <v>668</v>
      </c>
      <c r="D11" s="26" t="s">
        <v>698</v>
      </c>
      <c r="E11" s="26">
        <v>2015</v>
      </c>
      <c r="F11" s="18" t="s">
        <v>669</v>
      </c>
      <c r="G11" s="18" t="s">
        <v>670</v>
      </c>
      <c r="H11" s="9" t="s">
        <v>743</v>
      </c>
      <c r="I11" s="18" t="s">
        <v>671</v>
      </c>
      <c r="J11" s="18" t="s">
        <v>648</v>
      </c>
      <c r="K11" s="18">
        <v>240340</v>
      </c>
      <c r="L11" s="12" t="s">
        <v>672</v>
      </c>
      <c r="M11" s="12" t="s">
        <v>673</v>
      </c>
      <c r="N11" s="12" t="s">
        <v>674</v>
      </c>
      <c r="O11" s="45">
        <v>-26.741388888888899</v>
      </c>
      <c r="P11" s="45">
        <v>-52.398611111111101</v>
      </c>
      <c r="Q11" s="12" t="s">
        <v>324</v>
      </c>
      <c r="R11" s="12" t="s">
        <v>675</v>
      </c>
      <c r="S11" s="12" t="s">
        <v>2</v>
      </c>
      <c r="T11" s="12" t="s">
        <v>676</v>
      </c>
      <c r="U11" s="18" t="s">
        <v>294</v>
      </c>
      <c r="V11" s="18">
        <v>1.252</v>
      </c>
      <c r="W11" s="20" t="s">
        <v>126</v>
      </c>
      <c r="X11" s="18" t="s">
        <v>126</v>
      </c>
      <c r="Y11" s="18" t="s">
        <v>126</v>
      </c>
      <c r="Z11" s="18" t="s">
        <v>388</v>
      </c>
      <c r="AA11" s="18" t="s">
        <v>414</v>
      </c>
      <c r="AB11" s="39">
        <v>200948864.94999999</v>
      </c>
      <c r="AC11" s="40">
        <v>42186</v>
      </c>
      <c r="AD11" s="38" t="str">
        <f t="shared" si="0"/>
        <v>Alto</v>
      </c>
      <c r="AE11" s="53" t="s">
        <v>388</v>
      </c>
      <c r="AI11" s="56"/>
      <c r="AJ11" s="56"/>
      <c r="AK11" s="56"/>
      <c r="AL11" s="56"/>
      <c r="AM11" s="56"/>
      <c r="AN11" s="56"/>
      <c r="AO11" s="56"/>
      <c r="AP11" s="56"/>
    </row>
    <row r="12" spans="1:42" s="8" customFormat="1" ht="51" customHeight="1" x14ac:dyDescent="0.2">
      <c r="A12" s="67" t="s">
        <v>65</v>
      </c>
      <c r="B12" s="65" t="s">
        <v>66</v>
      </c>
      <c r="C12" s="9" t="s">
        <v>370</v>
      </c>
      <c r="D12" s="24" t="s">
        <v>57</v>
      </c>
      <c r="E12" s="24">
        <v>2005</v>
      </c>
      <c r="F12" s="9" t="s">
        <v>58</v>
      </c>
      <c r="G12" s="31" t="s">
        <v>59</v>
      </c>
      <c r="H12" s="24" t="s">
        <v>743</v>
      </c>
      <c r="I12" s="12" t="s">
        <v>366</v>
      </c>
      <c r="J12" s="18" t="s">
        <v>648</v>
      </c>
      <c r="K12" s="18">
        <v>121156</v>
      </c>
      <c r="L12" s="11" t="s">
        <v>60</v>
      </c>
      <c r="M12" s="12" t="s">
        <v>368</v>
      </c>
      <c r="N12" s="12" t="s">
        <v>369</v>
      </c>
      <c r="O12" s="45">
        <v>-9.2721666666666707</v>
      </c>
      <c r="P12" s="45">
        <v>-36.387749999999997</v>
      </c>
      <c r="Q12" s="12" t="s">
        <v>103</v>
      </c>
      <c r="R12" s="11" t="s">
        <v>61</v>
      </c>
      <c r="S12" s="11" t="s">
        <v>2</v>
      </c>
      <c r="T12" s="11" t="s">
        <v>62</v>
      </c>
      <c r="U12" s="9" t="s">
        <v>63</v>
      </c>
      <c r="V12" s="13">
        <v>0.1</v>
      </c>
      <c r="W12" s="17" t="s">
        <v>126</v>
      </c>
      <c r="X12" s="13">
        <v>2.4792999999999998</v>
      </c>
      <c r="Y12" s="17" t="s">
        <v>126</v>
      </c>
      <c r="Z12" s="17" t="s">
        <v>390</v>
      </c>
      <c r="AA12" s="17" t="s">
        <v>415</v>
      </c>
      <c r="AB12" s="39">
        <v>44995214.160000004</v>
      </c>
      <c r="AC12" s="40">
        <v>38473</v>
      </c>
      <c r="AD12" s="38" t="str">
        <f t="shared" si="0"/>
        <v>Baixo</v>
      </c>
      <c r="AE12" s="41" t="s">
        <v>390</v>
      </c>
      <c r="AF12" s="8" t="s">
        <v>699</v>
      </c>
      <c r="AI12" s="56">
        <v>1</v>
      </c>
      <c r="AJ12" s="56">
        <v>1</v>
      </c>
      <c r="AK12" s="56">
        <v>0</v>
      </c>
      <c r="AL12" s="56">
        <v>1</v>
      </c>
      <c r="AM12" s="56">
        <v>0</v>
      </c>
      <c r="AN12" s="56">
        <f>((AJ12*3)+(AI12*3)+(2*AK12)+(AM12))/9</f>
        <v>0.66666666666666663</v>
      </c>
      <c r="AO12" s="56" t="str">
        <f>IF(AN12&lt;0.7,"operação insatisfatória","operação satisfatória")</f>
        <v>operação insatisfatória</v>
      </c>
      <c r="AP12" s="56" t="s">
        <v>699</v>
      </c>
    </row>
    <row r="13" spans="1:42" s="8" customFormat="1" ht="51" customHeight="1" x14ac:dyDescent="0.2">
      <c r="A13" s="69"/>
      <c r="B13" s="66"/>
      <c r="C13" s="12" t="s">
        <v>310</v>
      </c>
      <c r="D13" s="35" t="s">
        <v>251</v>
      </c>
      <c r="E13" s="35">
        <v>2009</v>
      </c>
      <c r="F13" s="18" t="s">
        <v>307</v>
      </c>
      <c r="G13" s="12" t="s">
        <v>308</v>
      </c>
      <c r="H13" s="18" t="s">
        <v>743</v>
      </c>
      <c r="I13" s="12" t="s">
        <v>309</v>
      </c>
      <c r="J13" s="18" t="s">
        <v>648</v>
      </c>
      <c r="K13" s="18" t="s">
        <v>373</v>
      </c>
      <c r="L13" s="12" t="s">
        <v>82</v>
      </c>
      <c r="M13" s="12" t="s">
        <v>312</v>
      </c>
      <c r="N13" s="12" t="s">
        <v>313</v>
      </c>
      <c r="O13" s="45">
        <v>-9.5088888888888903</v>
      </c>
      <c r="P13" s="45">
        <v>-35.668611111111098</v>
      </c>
      <c r="Q13" s="12" t="s">
        <v>642</v>
      </c>
      <c r="R13" s="12" t="s">
        <v>311</v>
      </c>
      <c r="S13" s="12" t="s">
        <v>2</v>
      </c>
      <c r="T13" s="12" t="s">
        <v>314</v>
      </c>
      <c r="U13" s="18" t="s">
        <v>63</v>
      </c>
      <c r="V13" s="18">
        <v>1.05</v>
      </c>
      <c r="W13" s="17" t="s">
        <v>126</v>
      </c>
      <c r="X13" s="18" t="s">
        <v>126</v>
      </c>
      <c r="Y13" s="18" t="s">
        <v>126</v>
      </c>
      <c r="Z13" s="18" t="s">
        <v>389</v>
      </c>
      <c r="AA13" s="18" t="s">
        <v>415</v>
      </c>
      <c r="AB13" s="39">
        <v>132000000</v>
      </c>
      <c r="AC13" s="40">
        <v>39965</v>
      </c>
      <c r="AD13" s="38" t="str">
        <f t="shared" si="0"/>
        <v>Alto</v>
      </c>
      <c r="AE13" s="41" t="s">
        <v>662</v>
      </c>
      <c r="AI13" s="56"/>
      <c r="AJ13" s="56"/>
      <c r="AK13" s="56"/>
      <c r="AL13" s="56"/>
      <c r="AM13" s="56"/>
      <c r="AN13" s="56"/>
      <c r="AO13" s="56"/>
      <c r="AP13" s="56"/>
    </row>
    <row r="14" spans="1:42" s="8" customFormat="1" ht="51" customHeight="1" x14ac:dyDescent="0.2">
      <c r="A14" s="65" t="s">
        <v>213</v>
      </c>
      <c r="B14" s="65" t="s">
        <v>364</v>
      </c>
      <c r="C14" s="9" t="s">
        <v>194</v>
      </c>
      <c r="D14" s="36" t="s">
        <v>195</v>
      </c>
      <c r="E14" s="36">
        <v>2007</v>
      </c>
      <c r="F14" s="18" t="s">
        <v>215</v>
      </c>
      <c r="G14" s="12" t="s">
        <v>216</v>
      </c>
      <c r="H14" s="18" t="s">
        <v>743</v>
      </c>
      <c r="I14" s="12" t="s">
        <v>217</v>
      </c>
      <c r="J14" s="18" t="s">
        <v>648</v>
      </c>
      <c r="K14" s="18" t="s">
        <v>373</v>
      </c>
      <c r="L14" s="12" t="s">
        <v>60</v>
      </c>
      <c r="M14" s="12">
        <v>-7.7795500000000004</v>
      </c>
      <c r="N14" s="12">
        <v>-36.596097</v>
      </c>
      <c r="O14" s="45">
        <v>-7.7795500000000004</v>
      </c>
      <c r="P14" s="45">
        <v>-36.596097</v>
      </c>
      <c r="Q14" s="12" t="s">
        <v>642</v>
      </c>
      <c r="R14" s="12" t="s">
        <v>218</v>
      </c>
      <c r="S14" s="12" t="s">
        <v>2</v>
      </c>
      <c r="T14" s="12" t="s">
        <v>219</v>
      </c>
      <c r="U14" s="18" t="s">
        <v>214</v>
      </c>
      <c r="V14" s="18">
        <v>3.32E-2</v>
      </c>
      <c r="W14" s="17" t="s">
        <v>126</v>
      </c>
      <c r="X14" s="18" t="s">
        <v>126</v>
      </c>
      <c r="Y14" s="18" t="s">
        <v>126</v>
      </c>
      <c r="Z14" s="18" t="s">
        <v>390</v>
      </c>
      <c r="AA14" s="18" t="s">
        <v>415</v>
      </c>
      <c r="AB14" s="39">
        <v>19870328.82</v>
      </c>
      <c r="AC14" s="40">
        <v>39417</v>
      </c>
      <c r="AD14" s="38" t="str">
        <f t="shared" si="0"/>
        <v>Baixo</v>
      </c>
      <c r="AE14" s="41" t="s">
        <v>390</v>
      </c>
      <c r="AI14" s="56">
        <v>1</v>
      </c>
      <c r="AJ14" s="56">
        <v>1</v>
      </c>
      <c r="AK14" s="56">
        <v>1</v>
      </c>
      <c r="AL14" s="56">
        <v>1</v>
      </c>
      <c r="AM14" s="56">
        <v>0</v>
      </c>
      <c r="AN14" s="56">
        <f>((AJ14*3)+(AI14*3)+(2*AK14)+(AM14))/9</f>
        <v>0.88888888888888884</v>
      </c>
      <c r="AO14" s="56" t="str">
        <f>IF(AN14&lt;0.7,"operação insatisfatória","operação satisfatória")</f>
        <v>operação satisfatória</v>
      </c>
      <c r="AP14" s="56" t="s">
        <v>699</v>
      </c>
    </row>
    <row r="15" spans="1:42" s="8" customFormat="1" ht="25.5" customHeight="1" x14ac:dyDescent="0.2">
      <c r="A15" s="66"/>
      <c r="B15" s="66"/>
      <c r="C15" s="28" t="s">
        <v>133</v>
      </c>
      <c r="D15" s="35" t="s">
        <v>196</v>
      </c>
      <c r="E15" s="35">
        <v>2007</v>
      </c>
      <c r="F15" s="18" t="s">
        <v>203</v>
      </c>
      <c r="G15" s="32" t="s">
        <v>204</v>
      </c>
      <c r="H15" s="23" t="s">
        <v>743</v>
      </c>
      <c r="I15" s="12" t="s">
        <v>206</v>
      </c>
      <c r="J15" s="18"/>
      <c r="K15" s="18">
        <v>101820</v>
      </c>
      <c r="L15" s="29" t="s">
        <v>120</v>
      </c>
      <c r="M15" s="12" t="s">
        <v>209</v>
      </c>
      <c r="N15" s="12" t="s">
        <v>210</v>
      </c>
      <c r="O15" s="45">
        <v>-8.7755555555555596</v>
      </c>
      <c r="P15" s="45">
        <v>-38.548055555555599</v>
      </c>
      <c r="Q15" s="12"/>
      <c r="R15" s="12" t="s">
        <v>211</v>
      </c>
      <c r="S15" s="33"/>
      <c r="T15" s="12" t="s">
        <v>212</v>
      </c>
      <c r="U15" s="18" t="s">
        <v>89</v>
      </c>
      <c r="V15" s="18">
        <v>0.32150000000000001</v>
      </c>
      <c r="W15" s="17" t="s">
        <v>126</v>
      </c>
      <c r="X15" s="18" t="s">
        <v>126</v>
      </c>
      <c r="Y15" s="18" t="s">
        <v>126</v>
      </c>
      <c r="Z15" s="18"/>
      <c r="AA15" s="18" t="s">
        <v>414</v>
      </c>
      <c r="AB15" s="39"/>
      <c r="AC15" s="40"/>
      <c r="AD15" s="38"/>
      <c r="AI15" s="56"/>
      <c r="AJ15" s="56"/>
      <c r="AK15" s="56"/>
      <c r="AL15" s="56"/>
      <c r="AM15" s="56"/>
      <c r="AN15" s="56"/>
      <c r="AO15" s="56"/>
      <c r="AP15" s="56"/>
    </row>
    <row r="16" spans="1:42" s="8" customFormat="1" ht="38.25" customHeight="1" x14ac:dyDescent="0.2">
      <c r="A16" s="74" t="s">
        <v>228</v>
      </c>
      <c r="B16" s="71" t="s">
        <v>124</v>
      </c>
      <c r="C16" s="22" t="s">
        <v>193</v>
      </c>
      <c r="D16" s="22" t="s">
        <v>190</v>
      </c>
      <c r="E16" s="35">
        <v>2007</v>
      </c>
      <c r="F16" s="22" t="s">
        <v>191</v>
      </c>
      <c r="G16" s="23" t="s">
        <v>222</v>
      </c>
      <c r="H16" s="23" t="s">
        <v>743</v>
      </c>
      <c r="I16" s="26" t="s">
        <v>472</v>
      </c>
      <c r="J16" s="26" t="s">
        <v>648</v>
      </c>
      <c r="K16" s="24">
        <v>127968</v>
      </c>
      <c r="L16" s="22" t="s">
        <v>120</v>
      </c>
      <c r="M16" s="12" t="s">
        <v>121</v>
      </c>
      <c r="N16" s="12" t="s">
        <v>122</v>
      </c>
      <c r="O16" s="45">
        <v>-6.1416666666666702</v>
      </c>
      <c r="P16" s="45">
        <v>-38.183055555555597</v>
      </c>
      <c r="Q16" s="12" t="s">
        <v>642</v>
      </c>
      <c r="R16" s="22" t="s">
        <v>123</v>
      </c>
      <c r="S16" s="23" t="s">
        <v>142</v>
      </c>
      <c r="T16" s="22" t="s">
        <v>192</v>
      </c>
      <c r="U16" s="29" t="s">
        <v>49</v>
      </c>
      <c r="V16" s="18">
        <v>0.44075999999999999</v>
      </c>
      <c r="W16" s="17" t="s">
        <v>126</v>
      </c>
      <c r="X16" s="18" t="s">
        <v>126</v>
      </c>
      <c r="Y16" s="18" t="s">
        <v>126</v>
      </c>
      <c r="Z16" s="18" t="s">
        <v>389</v>
      </c>
      <c r="AA16" s="18" t="s">
        <v>414</v>
      </c>
      <c r="AB16" s="39">
        <v>128082109.28</v>
      </c>
      <c r="AC16" s="40">
        <v>39417</v>
      </c>
      <c r="AD16" s="38" t="str">
        <f t="shared" si="0"/>
        <v>Alto</v>
      </c>
      <c r="AE16" s="41" t="s">
        <v>740</v>
      </c>
      <c r="AI16" s="56"/>
      <c r="AJ16" s="56"/>
      <c r="AK16" s="56"/>
      <c r="AL16" s="56"/>
      <c r="AM16" s="56"/>
      <c r="AN16" s="56"/>
      <c r="AO16" s="56"/>
      <c r="AP16" s="56"/>
    </row>
    <row r="17" spans="1:42" s="8" customFormat="1" ht="38.25" customHeight="1" x14ac:dyDescent="0.2">
      <c r="A17" s="75"/>
      <c r="B17" s="72"/>
      <c r="C17" s="9" t="s">
        <v>200</v>
      </c>
      <c r="D17" s="36" t="s">
        <v>197</v>
      </c>
      <c r="E17" s="36">
        <v>2007</v>
      </c>
      <c r="F17" s="18" t="s">
        <v>221</v>
      </c>
      <c r="G17" s="32" t="s">
        <v>222</v>
      </c>
      <c r="H17" s="64" t="s">
        <v>743</v>
      </c>
      <c r="I17" s="12" t="s">
        <v>223</v>
      </c>
      <c r="J17" s="18" t="s">
        <v>648</v>
      </c>
      <c r="K17" s="9">
        <v>125989</v>
      </c>
      <c r="L17" s="12" t="s">
        <v>82</v>
      </c>
      <c r="M17" s="12" t="s">
        <v>224</v>
      </c>
      <c r="N17" s="12" t="s">
        <v>225</v>
      </c>
      <c r="O17" s="45">
        <v>-6.4252777777777803</v>
      </c>
      <c r="P17" s="45">
        <v>-36.601944444444399</v>
      </c>
      <c r="Q17" s="12" t="s">
        <v>642</v>
      </c>
      <c r="R17" s="12" t="s">
        <v>226</v>
      </c>
      <c r="S17" s="12" t="s">
        <v>142</v>
      </c>
      <c r="T17" s="12" t="s">
        <v>227</v>
      </c>
      <c r="U17" s="18" t="s">
        <v>49</v>
      </c>
      <c r="V17" s="18">
        <v>0.14473</v>
      </c>
      <c r="W17" s="17" t="s">
        <v>126</v>
      </c>
      <c r="X17" s="18" t="s">
        <v>126</v>
      </c>
      <c r="Y17" s="18" t="s">
        <v>126</v>
      </c>
      <c r="Z17" s="18" t="s">
        <v>389</v>
      </c>
      <c r="AA17" s="18" t="s">
        <v>415</v>
      </c>
      <c r="AB17" s="39">
        <v>24582453.219999999</v>
      </c>
      <c r="AC17" s="40">
        <v>39417</v>
      </c>
      <c r="AD17" s="38" t="str">
        <f t="shared" si="0"/>
        <v>Baixo</v>
      </c>
      <c r="AE17" s="41" t="s">
        <v>703</v>
      </c>
      <c r="AI17" s="56"/>
      <c r="AJ17" s="56"/>
      <c r="AK17" s="56"/>
      <c r="AL17" s="56"/>
      <c r="AM17" s="56"/>
      <c r="AN17" s="56"/>
      <c r="AO17" s="56"/>
      <c r="AP17" s="56"/>
    </row>
    <row r="18" spans="1:42" s="8" customFormat="1" ht="38.25" customHeight="1" x14ac:dyDescent="0.2">
      <c r="A18" s="76"/>
      <c r="B18" s="73"/>
      <c r="C18" s="18" t="s">
        <v>501</v>
      </c>
      <c r="D18" s="35" t="s">
        <v>506</v>
      </c>
      <c r="E18" s="35">
        <v>2013</v>
      </c>
      <c r="F18" s="18" t="s">
        <v>502</v>
      </c>
      <c r="G18" s="12" t="s">
        <v>505</v>
      </c>
      <c r="H18" s="18" t="s">
        <v>743</v>
      </c>
      <c r="I18" s="12" t="s">
        <v>507</v>
      </c>
      <c r="J18" s="18" t="s">
        <v>648</v>
      </c>
      <c r="K18" s="9">
        <v>163730</v>
      </c>
      <c r="L18" s="12" t="s">
        <v>82</v>
      </c>
      <c r="M18" s="12" t="s">
        <v>508</v>
      </c>
      <c r="N18" s="12" t="s">
        <v>509</v>
      </c>
      <c r="O18" s="45">
        <v>-5.2558333333333298</v>
      </c>
      <c r="P18" s="45">
        <v>-36.722027777777797</v>
      </c>
      <c r="Q18" s="12" t="s">
        <v>642</v>
      </c>
      <c r="R18" s="12" t="s">
        <v>510</v>
      </c>
      <c r="S18" s="12" t="s">
        <v>142</v>
      </c>
      <c r="T18" s="12" t="s">
        <v>511</v>
      </c>
      <c r="U18" s="18" t="s">
        <v>49</v>
      </c>
      <c r="V18" s="18">
        <v>0.36599999999999999</v>
      </c>
      <c r="W18" s="17" t="s">
        <v>126</v>
      </c>
      <c r="X18" s="18" t="s">
        <v>126</v>
      </c>
      <c r="Y18" s="18" t="s">
        <v>126</v>
      </c>
      <c r="Z18" s="18" t="s">
        <v>389</v>
      </c>
      <c r="AA18" s="17" t="s">
        <v>414</v>
      </c>
      <c r="AB18" s="39">
        <v>20800000</v>
      </c>
      <c r="AC18" s="40">
        <v>41244</v>
      </c>
      <c r="AD18" s="38" t="str">
        <f t="shared" si="0"/>
        <v>Baixo</v>
      </c>
      <c r="AE18" s="41" t="s">
        <v>702</v>
      </c>
      <c r="AI18" s="56"/>
      <c r="AJ18" s="56"/>
      <c r="AK18" s="56"/>
      <c r="AL18" s="56"/>
      <c r="AM18" s="56"/>
      <c r="AN18" s="56"/>
      <c r="AO18" s="56"/>
      <c r="AP18" s="56"/>
    </row>
    <row r="19" spans="1:42" s="8" customFormat="1" ht="38.25" customHeight="1" x14ac:dyDescent="0.2">
      <c r="A19" s="67" t="s">
        <v>55</v>
      </c>
      <c r="B19" s="65" t="s">
        <v>56</v>
      </c>
      <c r="C19" s="9" t="str">
        <f>I19</f>
        <v>Eixo de Integração Castanhão - RM de Fortaleza - Trecho IV</v>
      </c>
      <c r="D19" s="36" t="s">
        <v>50</v>
      </c>
      <c r="E19" s="36">
        <v>2006</v>
      </c>
      <c r="F19" s="9" t="s">
        <v>51</v>
      </c>
      <c r="G19" s="11" t="s">
        <v>69</v>
      </c>
      <c r="H19" s="9" t="s">
        <v>743</v>
      </c>
      <c r="I19" s="11" t="s">
        <v>52</v>
      </c>
      <c r="J19" s="18" t="s">
        <v>647</v>
      </c>
      <c r="K19" s="9">
        <v>126884</v>
      </c>
      <c r="L19" s="11" t="s">
        <v>53</v>
      </c>
      <c r="M19" s="12">
        <v>-4.2174379999999996</v>
      </c>
      <c r="N19" s="12">
        <v>-38.414256000000002</v>
      </c>
      <c r="O19" s="45">
        <v>-4.2174379999999996</v>
      </c>
      <c r="P19" s="45">
        <v>-38.414256000000002</v>
      </c>
      <c r="Q19" s="12" t="s">
        <v>642</v>
      </c>
      <c r="R19" s="12" t="s">
        <v>473</v>
      </c>
      <c r="S19" s="12" t="s">
        <v>2</v>
      </c>
      <c r="T19" s="11" t="s">
        <v>71</v>
      </c>
      <c r="U19" s="9" t="s">
        <v>54</v>
      </c>
      <c r="V19" s="17" t="s">
        <v>143</v>
      </c>
      <c r="W19" s="17" t="s">
        <v>126</v>
      </c>
      <c r="X19" s="17" t="s">
        <v>126</v>
      </c>
      <c r="Y19" s="17" t="s">
        <v>126</v>
      </c>
      <c r="Z19" s="17" t="s">
        <v>390</v>
      </c>
      <c r="AA19" s="17" t="s">
        <v>414</v>
      </c>
      <c r="AB19" s="39">
        <v>153346932.72999999</v>
      </c>
      <c r="AC19" s="40">
        <v>38777</v>
      </c>
      <c r="AD19" s="38" t="str">
        <f t="shared" si="0"/>
        <v>Alto</v>
      </c>
      <c r="AE19" s="41"/>
      <c r="AI19" s="56">
        <v>1</v>
      </c>
      <c r="AJ19" s="56">
        <v>0</v>
      </c>
      <c r="AK19" s="56">
        <v>1</v>
      </c>
      <c r="AL19" s="56">
        <v>0</v>
      </c>
      <c r="AM19" s="56">
        <v>1</v>
      </c>
      <c r="AN19" s="56">
        <f t="shared" ref="AN19:AN24" si="2">((AJ19*3)+(AI19*3)+(2*AK19)+(AM19))/9</f>
        <v>0.66666666666666663</v>
      </c>
      <c r="AO19" s="56" t="str">
        <f t="shared" ref="AO19:AO21" si="3">IF(AN19&lt;0.7,"operação insatisfatória","operação satisfatória")</f>
        <v>operação insatisfatória</v>
      </c>
      <c r="AP19" s="56" t="s">
        <v>699</v>
      </c>
    </row>
    <row r="20" spans="1:42" s="8" customFormat="1" ht="42" customHeight="1" x14ac:dyDescent="0.2">
      <c r="A20" s="68"/>
      <c r="B20" s="70"/>
      <c r="C20" s="9" t="str">
        <f>I20</f>
        <v>Sistema Adutor Gavião - Pecém - 1ª Etapa</v>
      </c>
      <c r="D20" s="36" t="s">
        <v>67</v>
      </c>
      <c r="E20" s="36">
        <v>2005</v>
      </c>
      <c r="F20" s="9" t="s">
        <v>68</v>
      </c>
      <c r="G20" s="11" t="s">
        <v>69</v>
      </c>
      <c r="H20" s="9" t="s">
        <v>743</v>
      </c>
      <c r="I20" s="11" t="s">
        <v>70</v>
      </c>
      <c r="J20" s="18" t="s">
        <v>648</v>
      </c>
      <c r="K20" s="18" t="s">
        <v>373</v>
      </c>
      <c r="L20" s="11" t="s">
        <v>72</v>
      </c>
      <c r="M20" s="11">
        <v>-4.0405720000000001</v>
      </c>
      <c r="N20" s="11">
        <v>-38.560512000000003</v>
      </c>
      <c r="O20" s="46">
        <v>-4.0405720000000001</v>
      </c>
      <c r="P20" s="46">
        <v>-38.560512000000003</v>
      </c>
      <c r="Q20" s="12" t="s">
        <v>642</v>
      </c>
      <c r="R20" s="11" t="s">
        <v>371</v>
      </c>
      <c r="S20" s="12" t="s">
        <v>2</v>
      </c>
      <c r="T20" s="11" t="s">
        <v>71</v>
      </c>
      <c r="U20" s="9" t="s">
        <v>54</v>
      </c>
      <c r="V20" s="13">
        <v>2.5</v>
      </c>
      <c r="W20" s="17" t="s">
        <v>126</v>
      </c>
      <c r="X20" s="17" t="s">
        <v>126</v>
      </c>
      <c r="Y20" s="17" t="s">
        <v>126</v>
      </c>
      <c r="Z20" s="17" t="s">
        <v>390</v>
      </c>
      <c r="AA20" s="17" t="s">
        <v>414</v>
      </c>
      <c r="AB20" s="39">
        <v>54064447</v>
      </c>
      <c r="AC20" s="40">
        <v>38534</v>
      </c>
      <c r="AD20" s="38" t="str">
        <f t="shared" si="0"/>
        <v>Médio</v>
      </c>
      <c r="AE20" s="41" t="s">
        <v>715</v>
      </c>
      <c r="AI20" s="56">
        <v>1</v>
      </c>
      <c r="AJ20" s="56">
        <v>1</v>
      </c>
      <c r="AK20" s="56">
        <v>0</v>
      </c>
      <c r="AL20" s="56">
        <v>0</v>
      </c>
      <c r="AM20" s="56">
        <v>1</v>
      </c>
      <c r="AN20" s="56">
        <f t="shared" si="2"/>
        <v>0.77777777777777779</v>
      </c>
      <c r="AO20" s="56" t="str">
        <f t="shared" si="3"/>
        <v>operação satisfatória</v>
      </c>
      <c r="AP20" s="56" t="s">
        <v>699</v>
      </c>
    </row>
    <row r="21" spans="1:42" s="8" customFormat="1" ht="38.25" customHeight="1" x14ac:dyDescent="0.2">
      <c r="A21" s="68"/>
      <c r="B21" s="70"/>
      <c r="C21" s="9" t="s">
        <v>130</v>
      </c>
      <c r="D21" s="36" t="s">
        <v>132</v>
      </c>
      <c r="E21" s="36">
        <v>2007</v>
      </c>
      <c r="F21" s="9" t="s">
        <v>175</v>
      </c>
      <c r="G21" s="11" t="s">
        <v>69</v>
      </c>
      <c r="H21" s="9" t="s">
        <v>743</v>
      </c>
      <c r="I21" s="11" t="s">
        <v>176</v>
      </c>
      <c r="J21" s="18" t="s">
        <v>647</v>
      </c>
      <c r="K21" s="9">
        <v>126884</v>
      </c>
      <c r="L21" s="11" t="s">
        <v>53</v>
      </c>
      <c r="M21" s="12">
        <v>-5.0860000000000003</v>
      </c>
      <c r="N21" s="12">
        <v>-38.308</v>
      </c>
      <c r="O21" s="45">
        <v>-5.0860000000000003</v>
      </c>
      <c r="P21" s="45">
        <v>-38.308</v>
      </c>
      <c r="Q21" s="12" t="s">
        <v>642</v>
      </c>
      <c r="R21" s="12" t="s">
        <v>474</v>
      </c>
      <c r="S21" s="11" t="s">
        <v>142</v>
      </c>
      <c r="T21" s="11" t="s">
        <v>71</v>
      </c>
      <c r="U21" s="9" t="s">
        <v>54</v>
      </c>
      <c r="V21" s="18" t="s">
        <v>126</v>
      </c>
      <c r="W21" s="17" t="s">
        <v>126</v>
      </c>
      <c r="X21" s="18" t="s">
        <v>126</v>
      </c>
      <c r="Y21" s="18" t="s">
        <v>126</v>
      </c>
      <c r="Z21" s="17" t="s">
        <v>390</v>
      </c>
      <c r="AA21" s="18" t="s">
        <v>414</v>
      </c>
      <c r="AB21" s="39">
        <v>153346932.72999999</v>
      </c>
      <c r="AC21" s="40">
        <v>39326</v>
      </c>
      <c r="AD21" s="38" t="str">
        <f t="shared" si="0"/>
        <v>Alto</v>
      </c>
      <c r="AE21" s="41"/>
      <c r="AI21" s="56">
        <v>1</v>
      </c>
      <c r="AJ21" s="56">
        <v>0</v>
      </c>
      <c r="AK21" s="56">
        <v>1</v>
      </c>
      <c r="AL21" s="56">
        <v>0</v>
      </c>
      <c r="AM21" s="56">
        <v>1</v>
      </c>
      <c r="AN21" s="56">
        <f t="shared" si="2"/>
        <v>0.66666666666666663</v>
      </c>
      <c r="AO21" s="56" t="str">
        <f t="shared" si="3"/>
        <v>operação insatisfatória</v>
      </c>
      <c r="AP21" s="56" t="s">
        <v>699</v>
      </c>
    </row>
    <row r="22" spans="1:42" s="3" customFormat="1" ht="25.5" customHeight="1" x14ac:dyDescent="0.2">
      <c r="A22" s="68"/>
      <c r="B22" s="70"/>
      <c r="C22" s="26" t="s">
        <v>273</v>
      </c>
      <c r="D22" s="26" t="s">
        <v>246</v>
      </c>
      <c r="E22" s="26">
        <v>2008</v>
      </c>
      <c r="F22" s="18" t="s">
        <v>272</v>
      </c>
      <c r="G22" s="31" t="s">
        <v>69</v>
      </c>
      <c r="H22" s="24" t="s">
        <v>743</v>
      </c>
      <c r="I22" s="12" t="s">
        <v>273</v>
      </c>
      <c r="J22" s="26" t="s">
        <v>649</v>
      </c>
      <c r="K22" s="26" t="s">
        <v>373</v>
      </c>
      <c r="L22" s="30" t="s">
        <v>82</v>
      </c>
      <c r="M22" s="12" t="s">
        <v>274</v>
      </c>
      <c r="N22" s="12" t="s">
        <v>275</v>
      </c>
      <c r="O22" s="45">
        <v>-3.4722583333333299</v>
      </c>
      <c r="P22" s="45">
        <v>-39.866111111111103</v>
      </c>
      <c r="Q22" s="12" t="s">
        <v>642</v>
      </c>
      <c r="R22" s="30" t="s">
        <v>276</v>
      </c>
      <c r="S22" s="30" t="s">
        <v>2</v>
      </c>
      <c r="T22" s="30" t="s">
        <v>277</v>
      </c>
      <c r="U22" s="26" t="s">
        <v>54</v>
      </c>
      <c r="V22" s="18" t="s">
        <v>126</v>
      </c>
      <c r="W22" s="17">
        <v>0.26500000000000001</v>
      </c>
      <c r="X22" s="18">
        <v>65.301000000000002</v>
      </c>
      <c r="Y22" s="18" t="s">
        <v>126</v>
      </c>
      <c r="Z22" s="17" t="s">
        <v>390</v>
      </c>
      <c r="AA22" s="18" t="s">
        <v>220</v>
      </c>
      <c r="AB22" s="39">
        <v>21289082.510000002</v>
      </c>
      <c r="AC22" s="40">
        <v>39569</v>
      </c>
      <c r="AD22" s="38" t="str">
        <f t="shared" si="0"/>
        <v>Baixo</v>
      </c>
      <c r="AE22" s="41"/>
      <c r="AI22" s="56">
        <v>1</v>
      </c>
      <c r="AJ22" s="56">
        <v>1</v>
      </c>
      <c r="AK22" s="56">
        <v>1</v>
      </c>
      <c r="AL22" s="56">
        <v>1</v>
      </c>
      <c r="AM22" s="56">
        <v>1</v>
      </c>
      <c r="AN22" s="56">
        <f t="shared" si="2"/>
        <v>1</v>
      </c>
      <c r="AO22" s="56" t="str">
        <f>IF(AN22&lt;0.7,"operação insatisfatória","operação satisfatória")</f>
        <v>operação satisfatória</v>
      </c>
      <c r="AP22" s="56" t="s">
        <v>699</v>
      </c>
    </row>
    <row r="23" spans="1:42" s="3" customFormat="1" ht="38.25" customHeight="1" outlineLevel="1" x14ac:dyDescent="0.2">
      <c r="A23" s="68"/>
      <c r="B23" s="70"/>
      <c r="C23" s="26" t="s">
        <v>279</v>
      </c>
      <c r="D23" s="26" t="s">
        <v>247</v>
      </c>
      <c r="E23" s="26">
        <v>2008</v>
      </c>
      <c r="F23" s="18" t="s">
        <v>278</v>
      </c>
      <c r="G23" s="31" t="s">
        <v>69</v>
      </c>
      <c r="H23" s="24" t="s">
        <v>743</v>
      </c>
      <c r="I23" s="12" t="s">
        <v>279</v>
      </c>
      <c r="J23" s="26" t="s">
        <v>649</v>
      </c>
      <c r="K23" s="26" t="s">
        <v>373</v>
      </c>
      <c r="L23" s="30" t="s">
        <v>82</v>
      </c>
      <c r="M23" s="12" t="s">
        <v>282</v>
      </c>
      <c r="N23" s="12" t="s">
        <v>283</v>
      </c>
      <c r="O23" s="45">
        <v>-5.5616666666666701</v>
      </c>
      <c r="P23" s="45">
        <v>-38.327222222222197</v>
      </c>
      <c r="Q23" s="12" t="s">
        <v>642</v>
      </c>
      <c r="R23" s="30" t="s">
        <v>280</v>
      </c>
      <c r="S23" s="30" t="s">
        <v>2</v>
      </c>
      <c r="T23" s="30" t="s">
        <v>281</v>
      </c>
      <c r="U23" s="26" t="s">
        <v>54</v>
      </c>
      <c r="V23" s="18" t="s">
        <v>126</v>
      </c>
      <c r="W23" s="17">
        <v>0.31</v>
      </c>
      <c r="X23" s="18">
        <v>23.47</v>
      </c>
      <c r="Y23" s="18" t="s">
        <v>126</v>
      </c>
      <c r="Z23" s="18" t="s">
        <v>390</v>
      </c>
      <c r="AA23" s="18" t="s">
        <v>220</v>
      </c>
      <c r="AB23" s="39">
        <v>11319059.470000001</v>
      </c>
      <c r="AC23" s="40">
        <v>39600</v>
      </c>
      <c r="AD23" s="38" t="str">
        <f t="shared" si="0"/>
        <v>Baixo</v>
      </c>
      <c r="AE23" s="41"/>
      <c r="AI23" s="56">
        <v>1</v>
      </c>
      <c r="AJ23" s="56">
        <v>1</v>
      </c>
      <c r="AK23" s="56">
        <v>1</v>
      </c>
      <c r="AL23" s="56">
        <v>1</v>
      </c>
      <c r="AM23" s="56">
        <v>1</v>
      </c>
      <c r="AN23" s="56">
        <f t="shared" si="2"/>
        <v>1</v>
      </c>
      <c r="AO23" s="56" t="str">
        <f>IF(AN23&lt;0.7,"operação insatisfatória","operação satisfatória")</f>
        <v>operação satisfatória</v>
      </c>
      <c r="AP23" s="56" t="s">
        <v>699</v>
      </c>
    </row>
    <row r="24" spans="1:42" s="3" customFormat="1" ht="38.25" customHeight="1" outlineLevel="1" x14ac:dyDescent="0.2">
      <c r="A24" s="68"/>
      <c r="B24" s="70"/>
      <c r="C24" s="26" t="s">
        <v>302</v>
      </c>
      <c r="D24" s="26" t="s">
        <v>250</v>
      </c>
      <c r="E24" s="26">
        <v>2009</v>
      </c>
      <c r="F24" s="18" t="s">
        <v>301</v>
      </c>
      <c r="G24" s="31" t="s">
        <v>69</v>
      </c>
      <c r="H24" s="24" t="s">
        <v>743</v>
      </c>
      <c r="I24" s="18" t="s">
        <v>302</v>
      </c>
      <c r="J24" s="26" t="s">
        <v>649</v>
      </c>
      <c r="K24" s="26" t="s">
        <v>373</v>
      </c>
      <c r="L24" s="30" t="s">
        <v>147</v>
      </c>
      <c r="M24" s="12" t="s">
        <v>303</v>
      </c>
      <c r="N24" s="12" t="s">
        <v>304</v>
      </c>
      <c r="O24" s="45">
        <v>-3.8811111111111098</v>
      </c>
      <c r="P24" s="45">
        <v>-38.649166666666702</v>
      </c>
      <c r="Q24" s="12" t="s">
        <v>642</v>
      </c>
      <c r="R24" s="30" t="s">
        <v>305</v>
      </c>
      <c r="S24" s="30" t="s">
        <v>2</v>
      </c>
      <c r="T24" s="30" t="s">
        <v>306</v>
      </c>
      <c r="U24" s="26" t="s">
        <v>54</v>
      </c>
      <c r="V24" s="18" t="s">
        <v>126</v>
      </c>
      <c r="W24" s="17" t="s">
        <v>126</v>
      </c>
      <c r="X24" s="18">
        <v>9.35</v>
      </c>
      <c r="Y24" s="18">
        <v>306.83999999999997</v>
      </c>
      <c r="Z24" s="18" t="s">
        <v>390</v>
      </c>
      <c r="AA24" s="18" t="s">
        <v>412</v>
      </c>
      <c r="AB24" s="39">
        <v>61287444.079999998</v>
      </c>
      <c r="AC24" s="40">
        <v>39934</v>
      </c>
      <c r="AD24" s="38" t="str">
        <f t="shared" si="0"/>
        <v>Médio</v>
      </c>
      <c r="AE24" s="41"/>
      <c r="AI24" s="56">
        <v>1</v>
      </c>
      <c r="AJ24" s="56">
        <v>1</v>
      </c>
      <c r="AK24" s="56">
        <v>1</v>
      </c>
      <c r="AL24" s="56">
        <v>1</v>
      </c>
      <c r="AM24" s="56">
        <v>1</v>
      </c>
      <c r="AN24" s="56">
        <f t="shared" si="2"/>
        <v>1</v>
      </c>
      <c r="AO24" s="56" t="str">
        <f>IF(AN24&lt;0.7,"operação insatisfatória","operação satisfatória")</f>
        <v>operação satisfatória</v>
      </c>
      <c r="AP24" s="56" t="s">
        <v>699</v>
      </c>
    </row>
    <row r="25" spans="1:42" s="3" customFormat="1" ht="38.25" customHeight="1" x14ac:dyDescent="0.2">
      <c r="A25" s="68"/>
      <c r="B25" s="70"/>
      <c r="C25" s="18" t="s">
        <v>413</v>
      </c>
      <c r="D25" s="35" t="s">
        <v>253</v>
      </c>
      <c r="E25" s="35">
        <v>2010</v>
      </c>
      <c r="F25" s="18" t="s">
        <v>330</v>
      </c>
      <c r="G25" s="11" t="s">
        <v>69</v>
      </c>
      <c r="H25" s="9" t="s">
        <v>743</v>
      </c>
      <c r="I25" s="18" t="s">
        <v>331</v>
      </c>
      <c r="J25" s="18" t="s">
        <v>648</v>
      </c>
      <c r="K25" s="9">
        <v>86657</v>
      </c>
      <c r="L25" s="12" t="s">
        <v>332</v>
      </c>
      <c r="M25" s="12" t="s">
        <v>334</v>
      </c>
      <c r="N25" s="12" t="s">
        <v>362</v>
      </c>
      <c r="O25" s="45">
        <v>-4.2308333333333303</v>
      </c>
      <c r="P25" s="45">
        <v>-40.0491666666667</v>
      </c>
      <c r="Q25" s="12" t="s">
        <v>642</v>
      </c>
      <c r="R25" s="12" t="s">
        <v>333</v>
      </c>
      <c r="S25" s="12" t="s">
        <v>2</v>
      </c>
      <c r="T25" s="12" t="s">
        <v>335</v>
      </c>
      <c r="U25" s="18" t="s">
        <v>54</v>
      </c>
      <c r="V25" s="21">
        <v>0.30555555555555558</v>
      </c>
      <c r="W25" s="17" t="s">
        <v>126</v>
      </c>
      <c r="X25" s="18" t="s">
        <v>126</v>
      </c>
      <c r="Y25" s="18" t="s">
        <v>126</v>
      </c>
      <c r="Z25" s="18" t="s">
        <v>686</v>
      </c>
      <c r="AA25" s="18" t="s">
        <v>220</v>
      </c>
      <c r="AB25" s="39">
        <v>60530931</v>
      </c>
      <c r="AC25" s="40">
        <v>40330</v>
      </c>
      <c r="AD25" s="38" t="str">
        <f t="shared" si="0"/>
        <v>Médio</v>
      </c>
      <c r="AE25" s="41" t="s">
        <v>713</v>
      </c>
      <c r="AI25" s="56"/>
      <c r="AJ25" s="56"/>
      <c r="AK25" s="56"/>
      <c r="AL25" s="56"/>
      <c r="AM25" s="56"/>
      <c r="AN25" s="56"/>
      <c r="AO25" s="56"/>
      <c r="AP25" s="56"/>
    </row>
    <row r="26" spans="1:42" s="3" customFormat="1" ht="25.5" customHeight="1" x14ac:dyDescent="0.2">
      <c r="A26" s="68"/>
      <c r="B26" s="70"/>
      <c r="C26" s="18" t="s">
        <v>452</v>
      </c>
      <c r="D26" s="35" t="s">
        <v>462</v>
      </c>
      <c r="E26" s="35">
        <v>2012</v>
      </c>
      <c r="F26" s="18" t="s">
        <v>453</v>
      </c>
      <c r="G26" s="11" t="s">
        <v>69</v>
      </c>
      <c r="H26" s="9" t="s">
        <v>743</v>
      </c>
      <c r="I26" s="18" t="s">
        <v>463</v>
      </c>
      <c r="J26" s="18" t="s">
        <v>647</v>
      </c>
      <c r="K26" s="9">
        <v>135690</v>
      </c>
      <c r="L26" s="12" t="s">
        <v>295</v>
      </c>
      <c r="M26" s="12" t="s">
        <v>456</v>
      </c>
      <c r="N26" s="12" t="s">
        <v>457</v>
      </c>
      <c r="O26" s="45">
        <v>-7.7011111111111097</v>
      </c>
      <c r="P26" s="45">
        <v>-39.011944444444403</v>
      </c>
      <c r="Q26" s="12" t="s">
        <v>642</v>
      </c>
      <c r="R26" s="12" t="s">
        <v>454</v>
      </c>
      <c r="S26" s="12" t="s">
        <v>142</v>
      </c>
      <c r="T26" s="12" t="s">
        <v>455</v>
      </c>
      <c r="U26" s="18" t="s">
        <v>54</v>
      </c>
      <c r="V26" s="21">
        <v>30</v>
      </c>
      <c r="W26" s="17" t="s">
        <v>126</v>
      </c>
      <c r="X26" s="18" t="s">
        <v>126</v>
      </c>
      <c r="Y26" s="18" t="s">
        <v>126</v>
      </c>
      <c r="Z26" s="18" t="s">
        <v>389</v>
      </c>
      <c r="AA26" s="18" t="s">
        <v>461</v>
      </c>
      <c r="AB26" s="39">
        <v>1498407375.02</v>
      </c>
      <c r="AC26" s="40">
        <v>41030</v>
      </c>
      <c r="AD26" s="38" t="str">
        <f t="shared" si="0"/>
        <v>Alto</v>
      </c>
      <c r="AE26" s="41" t="s">
        <v>714</v>
      </c>
      <c r="AI26" s="56"/>
      <c r="AJ26" s="56"/>
      <c r="AK26" s="56"/>
      <c r="AL26" s="56"/>
      <c r="AM26" s="56"/>
      <c r="AN26" s="56"/>
      <c r="AO26" s="56"/>
      <c r="AP26" s="56"/>
    </row>
    <row r="27" spans="1:42" s="3" customFormat="1" ht="64.5" customHeight="1" x14ac:dyDescent="0.2">
      <c r="A27" s="68"/>
      <c r="B27" s="70"/>
      <c r="C27" s="18" t="s">
        <v>528</v>
      </c>
      <c r="D27" s="35" t="s">
        <v>543</v>
      </c>
      <c r="E27" s="35">
        <v>2013</v>
      </c>
      <c r="F27" s="18" t="s">
        <v>527</v>
      </c>
      <c r="G27" s="11" t="s">
        <v>55</v>
      </c>
      <c r="H27" s="9" t="s">
        <v>744</v>
      </c>
      <c r="I27" s="18" t="s">
        <v>529</v>
      </c>
      <c r="J27" s="18" t="s">
        <v>648</v>
      </c>
      <c r="K27" s="9">
        <v>163741</v>
      </c>
      <c r="L27" s="12" t="s">
        <v>530</v>
      </c>
      <c r="M27" s="12" t="s">
        <v>531</v>
      </c>
      <c r="N27" s="12" t="s">
        <v>532</v>
      </c>
      <c r="O27" s="45">
        <v>-3.9322222222222201</v>
      </c>
      <c r="P27" s="45">
        <v>-38.578333333333298</v>
      </c>
      <c r="Q27" s="12" t="s">
        <v>642</v>
      </c>
      <c r="R27" s="12" t="s">
        <v>371</v>
      </c>
      <c r="S27" s="12" t="s">
        <v>2</v>
      </c>
      <c r="T27" s="12" t="s">
        <v>533</v>
      </c>
      <c r="U27" s="18" t="s">
        <v>54</v>
      </c>
      <c r="V27" s="21">
        <v>0.44900000000000001</v>
      </c>
      <c r="W27" s="17" t="s">
        <v>126</v>
      </c>
      <c r="X27" s="18" t="s">
        <v>126</v>
      </c>
      <c r="Y27" s="18" t="s">
        <v>126</v>
      </c>
      <c r="Z27" s="18" t="s">
        <v>389</v>
      </c>
      <c r="AA27" s="18" t="s">
        <v>412</v>
      </c>
      <c r="AB27" s="39">
        <v>15239133.48</v>
      </c>
      <c r="AC27" s="40">
        <v>41334</v>
      </c>
      <c r="AD27" s="38" t="str">
        <f t="shared" si="0"/>
        <v>Baixo</v>
      </c>
      <c r="AE27" s="41"/>
      <c r="AI27" s="56"/>
      <c r="AJ27" s="56"/>
      <c r="AK27" s="56"/>
      <c r="AL27" s="56"/>
      <c r="AM27" s="56"/>
      <c r="AN27" s="56"/>
      <c r="AO27" s="56"/>
      <c r="AP27" s="56"/>
    </row>
    <row r="28" spans="1:42" s="3" customFormat="1" ht="104.25" customHeight="1" x14ac:dyDescent="0.2">
      <c r="A28" s="68"/>
      <c r="B28" s="70"/>
      <c r="C28" s="18" t="s">
        <v>605</v>
      </c>
      <c r="D28" s="35" t="s">
        <v>604</v>
      </c>
      <c r="E28" s="35">
        <v>2014</v>
      </c>
      <c r="F28" s="18" t="s">
        <v>606</v>
      </c>
      <c r="G28" s="11" t="s">
        <v>69</v>
      </c>
      <c r="H28" s="9" t="s">
        <v>743</v>
      </c>
      <c r="I28" s="18" t="s">
        <v>607</v>
      </c>
      <c r="J28" s="18" t="s">
        <v>649</v>
      </c>
      <c r="K28" s="9">
        <v>175913</v>
      </c>
      <c r="L28" s="12" t="s">
        <v>536</v>
      </c>
      <c r="M28" s="12" t="s">
        <v>608</v>
      </c>
      <c r="N28" s="12" t="s">
        <v>609</v>
      </c>
      <c r="O28" s="45">
        <v>-3.6958333333333302</v>
      </c>
      <c r="P28" s="45">
        <v>-39.218055555555601</v>
      </c>
      <c r="Q28" s="12" t="s">
        <v>642</v>
      </c>
      <c r="R28" s="12" t="s">
        <v>610</v>
      </c>
      <c r="S28" s="12" t="s">
        <v>2</v>
      </c>
      <c r="T28" s="12" t="s">
        <v>611</v>
      </c>
      <c r="U28" s="18" t="s">
        <v>54</v>
      </c>
      <c r="V28" s="21" t="s">
        <v>126</v>
      </c>
      <c r="W28" s="17">
        <v>0.11700000000000001</v>
      </c>
      <c r="X28" s="18">
        <v>27.36</v>
      </c>
      <c r="Y28" s="18">
        <v>491.6</v>
      </c>
      <c r="Z28" s="18" t="s">
        <v>686</v>
      </c>
      <c r="AA28" s="18" t="s">
        <v>461</v>
      </c>
      <c r="AB28" s="39">
        <v>19499742.050000001</v>
      </c>
      <c r="AC28" s="40">
        <v>41306</v>
      </c>
      <c r="AD28" s="38" t="str">
        <f t="shared" si="0"/>
        <v>Baixo</v>
      </c>
      <c r="AE28" s="41" t="s">
        <v>716</v>
      </c>
      <c r="AI28" s="56"/>
      <c r="AJ28" s="56"/>
      <c r="AK28" s="56"/>
      <c r="AL28" s="56"/>
      <c r="AM28" s="56"/>
      <c r="AN28" s="56"/>
      <c r="AO28" s="56"/>
      <c r="AP28" s="56"/>
    </row>
    <row r="29" spans="1:42" s="42" customFormat="1" ht="66.75" customHeight="1" x14ac:dyDescent="0.2">
      <c r="A29" s="68"/>
      <c r="B29" s="70"/>
      <c r="C29" s="18" t="s">
        <v>525</v>
      </c>
      <c r="D29" s="35" t="s">
        <v>544</v>
      </c>
      <c r="E29" s="35">
        <v>2013</v>
      </c>
      <c r="F29" s="18" t="s">
        <v>534</v>
      </c>
      <c r="G29" s="11" t="s">
        <v>69</v>
      </c>
      <c r="H29" s="9" t="s">
        <v>743</v>
      </c>
      <c r="I29" s="18" t="s">
        <v>535</v>
      </c>
      <c r="J29" s="18" t="s">
        <v>649</v>
      </c>
      <c r="K29" s="9">
        <v>164189</v>
      </c>
      <c r="L29" s="12" t="s">
        <v>536</v>
      </c>
      <c r="M29" s="12" t="s">
        <v>537</v>
      </c>
      <c r="N29" s="12" t="s">
        <v>538</v>
      </c>
      <c r="O29" s="45">
        <v>-4.1811111111111101</v>
      </c>
      <c r="P29" s="45">
        <v>-38.865277777777798</v>
      </c>
      <c r="Q29" s="12" t="s">
        <v>642</v>
      </c>
      <c r="R29" s="12" t="s">
        <v>539</v>
      </c>
      <c r="S29" s="12" t="s">
        <v>2</v>
      </c>
      <c r="T29" s="12" t="s">
        <v>540</v>
      </c>
      <c r="U29" s="18" t="s">
        <v>54</v>
      </c>
      <c r="V29" s="21" t="s">
        <v>126</v>
      </c>
      <c r="W29" s="17">
        <v>5.8999999999999997E-2</v>
      </c>
      <c r="X29" s="18">
        <v>2.0099999999999998</v>
      </c>
      <c r="Y29" s="18">
        <v>24.44</v>
      </c>
      <c r="Z29" s="18" t="s">
        <v>389</v>
      </c>
      <c r="AA29" s="18" t="s">
        <v>220</v>
      </c>
      <c r="AB29" s="39">
        <v>21904456</v>
      </c>
      <c r="AC29" s="40">
        <v>41334</v>
      </c>
      <c r="AD29" s="38" t="str">
        <f t="shared" ref="AD29:AD32" si="4">IF(AB29&lt;=50000000,$AH$2,IF(AND(AB29&gt;50000000,AB29&lt;=100000000),$AH$3,$AH$6))</f>
        <v>Baixo</v>
      </c>
      <c r="AE29" s="41" t="s">
        <v>717</v>
      </c>
      <c r="AF29" s="8"/>
      <c r="AG29" s="8"/>
      <c r="AH29" s="8"/>
      <c r="AI29" s="56"/>
      <c r="AJ29" s="56"/>
      <c r="AK29" s="56"/>
      <c r="AL29" s="56"/>
      <c r="AM29" s="56"/>
      <c r="AN29" s="56"/>
      <c r="AO29" s="56"/>
      <c r="AP29" s="56"/>
    </row>
    <row r="30" spans="1:42" s="42" customFormat="1" ht="66.75" customHeight="1" x14ac:dyDescent="0.2">
      <c r="A30" s="68"/>
      <c r="B30" s="70"/>
      <c r="C30" s="18" t="s">
        <v>731</v>
      </c>
      <c r="D30" s="35" t="s">
        <v>738</v>
      </c>
      <c r="E30" s="35">
        <v>2015</v>
      </c>
      <c r="F30" s="18" t="s">
        <v>732</v>
      </c>
      <c r="G30" s="11" t="s">
        <v>69</v>
      </c>
      <c r="H30" s="18" t="s">
        <v>743</v>
      </c>
      <c r="I30" s="18" t="s">
        <v>733</v>
      </c>
      <c r="J30" s="18" t="s">
        <v>649</v>
      </c>
      <c r="K30" s="9">
        <v>178329</v>
      </c>
      <c r="L30" s="12" t="s">
        <v>536</v>
      </c>
      <c r="M30" s="12" t="s">
        <v>734</v>
      </c>
      <c r="N30" s="12" t="s">
        <v>735</v>
      </c>
      <c r="O30" s="45">
        <v>-6.4491666666666703</v>
      </c>
      <c r="P30" s="45">
        <v>-40.558611111111098</v>
      </c>
      <c r="Q30" s="12" t="s">
        <v>642</v>
      </c>
      <c r="R30" s="12" t="s">
        <v>736</v>
      </c>
      <c r="S30" s="12" t="s">
        <v>2</v>
      </c>
      <c r="T30" s="12" t="s">
        <v>737</v>
      </c>
      <c r="U30" s="18" t="s">
        <v>54</v>
      </c>
      <c r="V30" s="21" t="s">
        <v>126</v>
      </c>
      <c r="W30" s="17">
        <v>0.123</v>
      </c>
      <c r="X30" s="18">
        <v>31.8</v>
      </c>
      <c r="Y30" s="18">
        <v>823.1</v>
      </c>
      <c r="Z30" s="18" t="s">
        <v>388</v>
      </c>
      <c r="AA30" s="18" t="s">
        <v>220</v>
      </c>
      <c r="AB30" s="39">
        <v>21904456</v>
      </c>
      <c r="AC30" s="40">
        <v>41334</v>
      </c>
      <c r="AD30" s="38" t="str">
        <f t="shared" si="4"/>
        <v>Baixo</v>
      </c>
      <c r="AE30" s="41"/>
      <c r="AF30" s="8"/>
      <c r="AG30" s="8"/>
      <c r="AH30" s="8"/>
      <c r="AI30" s="56"/>
      <c r="AJ30" s="56"/>
      <c r="AK30" s="56"/>
      <c r="AL30" s="56"/>
      <c r="AM30" s="56"/>
      <c r="AN30" s="56"/>
      <c r="AO30" s="56"/>
      <c r="AP30" s="56"/>
    </row>
    <row r="31" spans="1:42" s="42" customFormat="1" ht="66.75" customHeight="1" x14ac:dyDescent="0.2">
      <c r="A31" s="68"/>
      <c r="B31" s="70"/>
      <c r="C31" s="18" t="s">
        <v>757</v>
      </c>
      <c r="D31" s="35" t="s">
        <v>760</v>
      </c>
      <c r="E31" s="35">
        <v>2018</v>
      </c>
      <c r="F31" s="18" t="s">
        <v>761</v>
      </c>
      <c r="G31" s="11" t="s">
        <v>69</v>
      </c>
      <c r="H31" s="18" t="s">
        <v>743</v>
      </c>
      <c r="I31" s="18" t="s">
        <v>762</v>
      </c>
      <c r="J31" s="18" t="s">
        <v>649</v>
      </c>
      <c r="K31" s="9"/>
      <c r="L31" s="12" t="s">
        <v>536</v>
      </c>
      <c r="M31" s="12" t="s">
        <v>763</v>
      </c>
      <c r="N31" s="12" t="s">
        <v>764</v>
      </c>
      <c r="O31" s="45">
        <v>-4.4558611111111111</v>
      </c>
      <c r="P31" s="45">
        <v>-38.050444444444445</v>
      </c>
      <c r="Q31" s="12" t="s">
        <v>642</v>
      </c>
      <c r="R31" s="12" t="s">
        <v>758</v>
      </c>
      <c r="S31" s="12" t="s">
        <v>2</v>
      </c>
      <c r="T31" s="12" t="s">
        <v>759</v>
      </c>
      <c r="U31" s="18" t="s">
        <v>54</v>
      </c>
      <c r="V31" s="21" t="s">
        <v>126</v>
      </c>
      <c r="W31" s="17">
        <v>0.14399999999999999</v>
      </c>
      <c r="X31" s="18">
        <v>47.68</v>
      </c>
      <c r="Y31" s="18">
        <v>136.9</v>
      </c>
      <c r="Z31" s="18" t="s">
        <v>388</v>
      </c>
      <c r="AA31" s="18" t="s">
        <v>461</v>
      </c>
      <c r="AB31" s="39">
        <v>26820405.379999999</v>
      </c>
      <c r="AC31" s="40">
        <v>41395</v>
      </c>
      <c r="AD31" s="38" t="str">
        <f t="shared" si="4"/>
        <v>Baixo</v>
      </c>
      <c r="AE31" s="41"/>
      <c r="AF31" s="8"/>
      <c r="AG31" s="8"/>
      <c r="AH31" s="8"/>
      <c r="AI31" s="56"/>
      <c r="AJ31" s="56"/>
      <c r="AK31" s="56"/>
      <c r="AL31" s="56"/>
      <c r="AM31" s="56"/>
      <c r="AN31" s="56"/>
      <c r="AO31" s="56"/>
      <c r="AP31" s="56"/>
    </row>
    <row r="32" spans="1:42" s="42" customFormat="1" ht="66.75" customHeight="1" x14ac:dyDescent="0.2">
      <c r="A32" s="68"/>
      <c r="B32" s="70"/>
      <c r="C32" s="18" t="s">
        <v>801</v>
      </c>
      <c r="D32" s="35" t="s">
        <v>802</v>
      </c>
      <c r="E32" s="35">
        <v>2020</v>
      </c>
      <c r="F32" s="18" t="s">
        <v>803</v>
      </c>
      <c r="G32" s="11" t="s">
        <v>69</v>
      </c>
      <c r="H32" s="18" t="s">
        <v>783</v>
      </c>
      <c r="I32" s="18" t="s">
        <v>804</v>
      </c>
      <c r="J32" s="18" t="s">
        <v>649</v>
      </c>
      <c r="K32" s="9"/>
      <c r="L32" s="12" t="s">
        <v>536</v>
      </c>
      <c r="M32" s="12" t="s">
        <v>763</v>
      </c>
      <c r="N32" s="12" t="s">
        <v>764</v>
      </c>
      <c r="O32" s="45">
        <v>-3.3674666666666666</v>
      </c>
      <c r="P32" s="45">
        <v>-39.33891944444445</v>
      </c>
      <c r="Q32" s="12" t="s">
        <v>642</v>
      </c>
      <c r="R32" s="12" t="s">
        <v>805</v>
      </c>
      <c r="S32" s="12" t="s">
        <v>2</v>
      </c>
      <c r="T32" s="12" t="s">
        <v>806</v>
      </c>
      <c r="U32" s="18" t="s">
        <v>54</v>
      </c>
      <c r="V32" s="21" t="s">
        <v>126</v>
      </c>
      <c r="W32" s="17">
        <v>0.61799999999999999</v>
      </c>
      <c r="X32" s="18">
        <v>58.8</v>
      </c>
      <c r="Y32" s="18">
        <v>1016</v>
      </c>
      <c r="Z32" s="18" t="s">
        <v>388</v>
      </c>
      <c r="AA32" s="18" t="s">
        <v>126</v>
      </c>
      <c r="AB32" s="39">
        <v>35495759.93</v>
      </c>
      <c r="AC32" s="40">
        <v>43922</v>
      </c>
      <c r="AD32" s="38" t="str">
        <f t="shared" si="4"/>
        <v>Baixo</v>
      </c>
      <c r="AE32" s="41"/>
      <c r="AF32" s="8"/>
      <c r="AG32" s="8"/>
      <c r="AH32" s="8"/>
      <c r="AI32" s="56"/>
      <c r="AJ32" s="56"/>
      <c r="AK32" s="56"/>
      <c r="AL32" s="56"/>
      <c r="AM32" s="56"/>
      <c r="AN32" s="56"/>
      <c r="AO32" s="56"/>
      <c r="AP32" s="56"/>
    </row>
    <row r="33" spans="1:42" s="42" customFormat="1" ht="66.75" customHeight="1" x14ac:dyDescent="0.2">
      <c r="A33" s="69"/>
      <c r="B33" s="66"/>
      <c r="C33" s="18" t="s">
        <v>807</v>
      </c>
      <c r="D33" s="35" t="s">
        <v>808</v>
      </c>
      <c r="E33" s="35">
        <v>2020</v>
      </c>
      <c r="F33" s="18" t="s">
        <v>809</v>
      </c>
      <c r="G33" s="11" t="s">
        <v>69</v>
      </c>
      <c r="H33" s="18" t="s">
        <v>783</v>
      </c>
      <c r="I33" s="18" t="s">
        <v>811</v>
      </c>
      <c r="J33" s="18" t="s">
        <v>649</v>
      </c>
      <c r="K33" s="9"/>
      <c r="L33" s="12" t="s">
        <v>536</v>
      </c>
      <c r="M33" s="12" t="s">
        <v>810</v>
      </c>
      <c r="N33" s="12" t="s">
        <v>812</v>
      </c>
      <c r="O33" s="45">
        <v>-3.710091666666667</v>
      </c>
      <c r="P33" s="45">
        <v>-38.926588888888887</v>
      </c>
      <c r="Q33" s="12" t="s">
        <v>642</v>
      </c>
      <c r="R33" s="12" t="s">
        <v>813</v>
      </c>
      <c r="S33" s="12" t="s">
        <v>2</v>
      </c>
      <c r="T33" s="12" t="s">
        <v>814</v>
      </c>
      <c r="U33" s="18" t="s">
        <v>54</v>
      </c>
      <c r="V33" s="21" t="s">
        <v>126</v>
      </c>
      <c r="W33" s="17">
        <v>0.20799999999999999</v>
      </c>
      <c r="X33" s="18">
        <v>23.506</v>
      </c>
      <c r="Y33" s="18">
        <v>681</v>
      </c>
      <c r="Z33" s="18" t="s">
        <v>388</v>
      </c>
      <c r="AA33" s="18" t="s">
        <v>126</v>
      </c>
      <c r="AB33" s="39">
        <v>18837372.489999998</v>
      </c>
      <c r="AC33" s="40">
        <v>43922</v>
      </c>
      <c r="AD33" s="38" t="str">
        <f t="shared" si="0"/>
        <v>Baixo</v>
      </c>
      <c r="AE33" s="41"/>
      <c r="AF33" s="8"/>
      <c r="AG33" s="8"/>
      <c r="AH33" s="8"/>
      <c r="AI33" s="56"/>
      <c r="AJ33" s="56"/>
      <c r="AK33" s="56"/>
      <c r="AL33" s="56"/>
      <c r="AM33" s="56"/>
      <c r="AN33" s="56"/>
      <c r="AO33" s="56"/>
      <c r="AP33" s="56"/>
    </row>
    <row r="34" spans="1:42" s="8" customFormat="1" ht="25.5" customHeight="1" x14ac:dyDescent="0.2">
      <c r="A34" s="65" t="s">
        <v>264</v>
      </c>
      <c r="B34" s="65" t="s">
        <v>265</v>
      </c>
      <c r="C34" s="18" t="s">
        <v>267</v>
      </c>
      <c r="D34" s="35" t="s">
        <v>245</v>
      </c>
      <c r="E34" s="35">
        <v>2008</v>
      </c>
      <c r="F34" s="18" t="s">
        <v>263</v>
      </c>
      <c r="G34" s="12" t="s">
        <v>264</v>
      </c>
      <c r="H34" s="18" t="s">
        <v>743</v>
      </c>
      <c r="I34" s="12" t="s">
        <v>266</v>
      </c>
      <c r="J34" s="18" t="s">
        <v>648</v>
      </c>
      <c r="K34" s="18">
        <v>98683</v>
      </c>
      <c r="L34" s="12" t="s">
        <v>82</v>
      </c>
      <c r="M34" s="12" t="s">
        <v>268</v>
      </c>
      <c r="N34" s="12" t="s">
        <v>269</v>
      </c>
      <c r="O34" s="45">
        <v>-10.189722222222199</v>
      </c>
      <c r="P34" s="45">
        <v>-36.849444444444401</v>
      </c>
      <c r="Q34" s="12" t="s">
        <v>103</v>
      </c>
      <c r="R34" s="12" t="s">
        <v>151</v>
      </c>
      <c r="S34" s="12" t="s">
        <v>142</v>
      </c>
      <c r="T34" s="12" t="s">
        <v>270</v>
      </c>
      <c r="U34" s="18" t="s">
        <v>271</v>
      </c>
      <c r="V34" s="18">
        <v>2.7629999999999999</v>
      </c>
      <c r="W34" s="17" t="s">
        <v>126</v>
      </c>
      <c r="X34" s="18" t="s">
        <v>126</v>
      </c>
      <c r="Y34" s="18" t="s">
        <v>126</v>
      </c>
      <c r="Z34" s="18" t="s">
        <v>390</v>
      </c>
      <c r="AA34" s="18" t="s">
        <v>415</v>
      </c>
      <c r="AB34" s="39">
        <v>127786337.41</v>
      </c>
      <c r="AC34" s="40">
        <v>39569</v>
      </c>
      <c r="AD34" s="38" t="str">
        <f t="shared" si="0"/>
        <v>Alto</v>
      </c>
      <c r="AE34" s="41" t="s">
        <v>390</v>
      </c>
      <c r="AF34" s="8" t="s">
        <v>682</v>
      </c>
      <c r="AI34" s="56">
        <v>0</v>
      </c>
      <c r="AJ34" s="56">
        <v>1</v>
      </c>
      <c r="AK34" s="56">
        <v>1</v>
      </c>
      <c r="AL34" s="56">
        <v>1</v>
      </c>
      <c r="AM34" s="56">
        <v>0</v>
      </c>
      <c r="AN34" s="56">
        <f>((AJ34*3)+(AI34*3)+(2*AK34)+(AM34))/9</f>
        <v>0.55555555555555558</v>
      </c>
      <c r="AO34" s="56" t="str">
        <f>IF(AN34&lt;0.7,"operação insatisfatória","operação satisfatória")</f>
        <v>operação insatisfatória</v>
      </c>
      <c r="AP34" s="56" t="s">
        <v>699</v>
      </c>
    </row>
    <row r="35" spans="1:42" s="8" customFormat="1" ht="25.5" customHeight="1" x14ac:dyDescent="0.2">
      <c r="A35" s="66"/>
      <c r="B35" s="66"/>
      <c r="C35" s="26" t="s">
        <v>581</v>
      </c>
      <c r="D35" s="47" t="s">
        <v>580</v>
      </c>
      <c r="E35" s="47">
        <v>2013</v>
      </c>
      <c r="F35" s="18" t="s">
        <v>582</v>
      </c>
      <c r="G35" s="12" t="s">
        <v>264</v>
      </c>
      <c r="H35" s="18" t="s">
        <v>743</v>
      </c>
      <c r="I35" s="11" t="s">
        <v>583</v>
      </c>
      <c r="J35" s="26" t="s">
        <v>648</v>
      </c>
      <c r="K35" s="26">
        <v>175974</v>
      </c>
      <c r="L35" s="12" t="s">
        <v>82</v>
      </c>
      <c r="M35" s="12" t="s">
        <v>584</v>
      </c>
      <c r="N35" s="12" t="s">
        <v>585</v>
      </c>
      <c r="O35" s="45">
        <v>-11.370609999999999</v>
      </c>
      <c r="P35" s="45">
        <v>-37.582859999999997</v>
      </c>
      <c r="Q35" s="12" t="s">
        <v>431</v>
      </c>
      <c r="R35" s="12" t="s">
        <v>586</v>
      </c>
      <c r="S35" s="30" t="s">
        <v>2</v>
      </c>
      <c r="T35" s="12" t="s">
        <v>587</v>
      </c>
      <c r="U35" s="26" t="s">
        <v>271</v>
      </c>
      <c r="V35" s="18">
        <v>0.21199999999999999</v>
      </c>
      <c r="W35" s="17" t="s">
        <v>126</v>
      </c>
      <c r="X35" s="18" t="s">
        <v>126</v>
      </c>
      <c r="Y35" s="18" t="s">
        <v>126</v>
      </c>
      <c r="Z35" s="18" t="s">
        <v>389</v>
      </c>
      <c r="AA35" s="18" t="s">
        <v>415</v>
      </c>
      <c r="AB35" s="39">
        <v>61275028.950000003</v>
      </c>
      <c r="AC35" s="40">
        <v>40969</v>
      </c>
      <c r="AD35" s="38" t="str">
        <f t="shared" si="0"/>
        <v>Médio</v>
      </c>
      <c r="AE35" s="41" t="s">
        <v>663</v>
      </c>
      <c r="AI35" s="56"/>
      <c r="AJ35" s="56"/>
      <c r="AK35" s="56"/>
      <c r="AL35" s="56"/>
      <c r="AM35" s="56"/>
      <c r="AN35" s="56"/>
      <c r="AO35" s="56"/>
      <c r="AP35" s="56"/>
    </row>
    <row r="36" spans="1:42" s="3" customFormat="1" ht="38.25" customHeight="1" x14ac:dyDescent="0.2">
      <c r="A36" s="67" t="s">
        <v>87</v>
      </c>
      <c r="B36" s="67" t="s">
        <v>88</v>
      </c>
      <c r="C36" s="24" t="str">
        <f>I36</f>
        <v>Adutora Pirapama / Interligação ao Sistema Gurjaú</v>
      </c>
      <c r="D36" s="24" t="s">
        <v>78</v>
      </c>
      <c r="E36" s="24">
        <v>2005</v>
      </c>
      <c r="F36" s="9" t="s">
        <v>79</v>
      </c>
      <c r="G36" s="31" t="s">
        <v>80</v>
      </c>
      <c r="H36" s="24" t="s">
        <v>743</v>
      </c>
      <c r="I36" s="11" t="s">
        <v>81</v>
      </c>
      <c r="J36" s="26" t="s">
        <v>648</v>
      </c>
      <c r="K36" s="26">
        <v>128015</v>
      </c>
      <c r="L36" s="31" t="s">
        <v>82</v>
      </c>
      <c r="M36" s="12" t="s">
        <v>83</v>
      </c>
      <c r="N36" s="11" t="s">
        <v>84</v>
      </c>
      <c r="O36" s="46">
        <v>-8.2877777777777801</v>
      </c>
      <c r="P36" s="46">
        <v>-35.071666666666701</v>
      </c>
      <c r="Q36" s="12" t="s">
        <v>642</v>
      </c>
      <c r="R36" s="11" t="s">
        <v>85</v>
      </c>
      <c r="S36" s="31" t="s">
        <v>2</v>
      </c>
      <c r="T36" s="11" t="s">
        <v>86</v>
      </c>
      <c r="U36" s="24" t="s">
        <v>89</v>
      </c>
      <c r="V36" s="13">
        <v>1.6</v>
      </c>
      <c r="W36" s="17" t="s">
        <v>126</v>
      </c>
      <c r="X36" s="17" t="s">
        <v>126</v>
      </c>
      <c r="Y36" s="17" t="s">
        <v>126</v>
      </c>
      <c r="Z36" s="17" t="s">
        <v>390</v>
      </c>
      <c r="AA36" s="17" t="s">
        <v>414</v>
      </c>
      <c r="AB36" s="39">
        <v>40649485</v>
      </c>
      <c r="AC36" s="40">
        <v>38657</v>
      </c>
      <c r="AD36" s="38" t="str">
        <f t="shared" si="0"/>
        <v>Baixo</v>
      </c>
      <c r="AE36" s="41"/>
      <c r="AF36" s="54"/>
      <c r="AI36" s="56">
        <v>1</v>
      </c>
      <c r="AJ36" s="56">
        <v>1</v>
      </c>
      <c r="AK36" s="56">
        <v>1</v>
      </c>
      <c r="AL36" s="56">
        <v>1</v>
      </c>
      <c r="AM36" s="56">
        <v>1</v>
      </c>
      <c r="AN36" s="56">
        <f>((AJ36*3)+(AI36*3)+(2*AK36)+(AM36))/9</f>
        <v>1</v>
      </c>
      <c r="AO36" s="56" t="str">
        <f>IF(AN36&lt;0.7,"operação insatisfatória","operação satisfatória")</f>
        <v>operação satisfatória</v>
      </c>
      <c r="AP36" s="56" t="s">
        <v>711</v>
      </c>
    </row>
    <row r="37" spans="1:42" s="3" customFormat="1" ht="25.5" customHeight="1" x14ac:dyDescent="0.2">
      <c r="A37" s="68"/>
      <c r="B37" s="68"/>
      <c r="C37" s="24" t="s">
        <v>127</v>
      </c>
      <c r="D37" s="24" t="s">
        <v>188</v>
      </c>
      <c r="E37" s="24">
        <v>2007</v>
      </c>
      <c r="F37" s="9" t="s">
        <v>189</v>
      </c>
      <c r="G37" s="31" t="s">
        <v>128</v>
      </c>
      <c r="H37" s="24" t="s">
        <v>743</v>
      </c>
      <c r="I37" s="12" t="s">
        <v>374</v>
      </c>
      <c r="J37" s="26" t="s">
        <v>648</v>
      </c>
      <c r="K37" s="26" t="s">
        <v>373</v>
      </c>
      <c r="L37" s="31" t="s">
        <v>60</v>
      </c>
      <c r="M37" s="12" t="s">
        <v>83</v>
      </c>
      <c r="N37" s="12" t="s">
        <v>84</v>
      </c>
      <c r="O37" s="46">
        <v>-8.2877777777777801</v>
      </c>
      <c r="P37" s="46">
        <v>-35.071666666666701</v>
      </c>
      <c r="Q37" s="12" t="s">
        <v>642</v>
      </c>
      <c r="R37" s="11" t="s">
        <v>85</v>
      </c>
      <c r="S37" s="31" t="s">
        <v>2</v>
      </c>
      <c r="T37" s="11" t="s">
        <v>86</v>
      </c>
      <c r="U37" s="24" t="s">
        <v>89</v>
      </c>
      <c r="V37" s="18">
        <v>5.13</v>
      </c>
      <c r="W37" s="17" t="s">
        <v>126</v>
      </c>
      <c r="X37" s="18" t="s">
        <v>126</v>
      </c>
      <c r="Y37" s="18" t="s">
        <v>126</v>
      </c>
      <c r="Z37" s="18" t="s">
        <v>390</v>
      </c>
      <c r="AA37" s="18" t="s">
        <v>414</v>
      </c>
      <c r="AB37" s="39">
        <v>407156898.16000003</v>
      </c>
      <c r="AC37" s="40">
        <v>39387</v>
      </c>
      <c r="AD37" s="38" t="str">
        <f t="shared" si="0"/>
        <v>Alto</v>
      </c>
      <c r="AE37" s="41"/>
      <c r="AF37" s="54"/>
      <c r="AI37" s="56">
        <v>1</v>
      </c>
      <c r="AJ37" s="56">
        <v>1</v>
      </c>
      <c r="AK37" s="56">
        <v>1</v>
      </c>
      <c r="AL37" s="56">
        <v>1</v>
      </c>
      <c r="AM37" s="56">
        <v>1</v>
      </c>
      <c r="AN37" s="56">
        <f>((AJ37*3)+(AI37*3)+(2*AK37)+(AM37))/9</f>
        <v>1</v>
      </c>
      <c r="AO37" s="56" t="str">
        <f>IF(AN37&lt;0.7,"operação insatisfatória","operação satisfatória")</f>
        <v>operação satisfatória</v>
      </c>
      <c r="AP37" s="56" t="s">
        <v>711</v>
      </c>
    </row>
    <row r="38" spans="1:42" s="3" customFormat="1" ht="38.25" customHeight="1" x14ac:dyDescent="0.2">
      <c r="A38" s="68"/>
      <c r="B38" s="68"/>
      <c r="C38" s="24" t="s">
        <v>133</v>
      </c>
      <c r="D38" s="24" t="s">
        <v>196</v>
      </c>
      <c r="E38" s="24"/>
      <c r="F38" s="18" t="s">
        <v>203</v>
      </c>
      <c r="G38" s="23" t="s">
        <v>204</v>
      </c>
      <c r="H38" s="9" t="s">
        <v>743</v>
      </c>
      <c r="I38" s="26" t="s">
        <v>420</v>
      </c>
      <c r="J38" s="26" t="s">
        <v>648</v>
      </c>
      <c r="K38" s="26" t="s">
        <v>421</v>
      </c>
      <c r="L38" s="19" t="s">
        <v>120</v>
      </c>
      <c r="M38" s="12" t="s">
        <v>207</v>
      </c>
      <c r="N38" s="12" t="s">
        <v>208</v>
      </c>
      <c r="O38" s="45">
        <v>-8.3566666666666691</v>
      </c>
      <c r="P38" s="45">
        <v>-37.839166666666699</v>
      </c>
      <c r="Q38" s="12" t="s">
        <v>642</v>
      </c>
      <c r="R38" s="12" t="s">
        <v>211</v>
      </c>
      <c r="S38" s="27" t="s">
        <v>142</v>
      </c>
      <c r="T38" s="12" t="s">
        <v>422</v>
      </c>
      <c r="U38" s="26" t="s">
        <v>89</v>
      </c>
      <c r="V38" s="18">
        <v>0.50919999999999999</v>
      </c>
      <c r="W38" s="17" t="s">
        <v>126</v>
      </c>
      <c r="X38" s="18" t="s">
        <v>126</v>
      </c>
      <c r="Y38" s="18" t="s">
        <v>126</v>
      </c>
      <c r="Z38" s="18" t="s">
        <v>389</v>
      </c>
      <c r="AA38" s="18" t="s">
        <v>414</v>
      </c>
      <c r="AB38" s="39">
        <v>357697000</v>
      </c>
      <c r="AC38" s="40">
        <v>39417</v>
      </c>
      <c r="AD38" s="38" t="str">
        <f t="shared" si="0"/>
        <v>Alto</v>
      </c>
      <c r="AE38" s="41" t="s">
        <v>720</v>
      </c>
      <c r="AF38" s="54"/>
      <c r="AI38" s="56"/>
      <c r="AJ38" s="56"/>
      <c r="AK38" s="56"/>
      <c r="AL38" s="56"/>
      <c r="AM38" s="56"/>
      <c r="AN38" s="56"/>
      <c r="AO38" s="56"/>
      <c r="AP38" s="56"/>
    </row>
    <row r="39" spans="1:42" s="3" customFormat="1" ht="43.5" customHeight="1" x14ac:dyDescent="0.2">
      <c r="A39" s="68"/>
      <c r="B39" s="68"/>
      <c r="C39" s="18" t="s">
        <v>285</v>
      </c>
      <c r="D39" s="35" t="s">
        <v>248</v>
      </c>
      <c r="E39" s="35">
        <v>2008</v>
      </c>
      <c r="F39" s="18" t="s">
        <v>284</v>
      </c>
      <c r="G39" s="31" t="s">
        <v>128</v>
      </c>
      <c r="H39" s="63" t="s">
        <v>743</v>
      </c>
      <c r="I39" s="18" t="s">
        <v>285</v>
      </c>
      <c r="J39" s="18" t="s">
        <v>648</v>
      </c>
      <c r="K39" s="18" t="s">
        <v>373</v>
      </c>
      <c r="L39" s="12" t="s">
        <v>82</v>
      </c>
      <c r="M39" s="12" t="s">
        <v>288</v>
      </c>
      <c r="N39" s="12" t="s">
        <v>289</v>
      </c>
      <c r="O39" s="45">
        <v>-8.5247222222222199</v>
      </c>
      <c r="P39" s="45">
        <v>-35.836111111111101</v>
      </c>
      <c r="Q39" s="12" t="s">
        <v>642</v>
      </c>
      <c r="R39" s="12" t="s">
        <v>287</v>
      </c>
      <c r="S39" s="12" t="s">
        <v>2</v>
      </c>
      <c r="T39" s="12" t="s">
        <v>286</v>
      </c>
      <c r="U39" s="18" t="s">
        <v>89</v>
      </c>
      <c r="V39" s="18">
        <v>0.21</v>
      </c>
      <c r="W39" s="17" t="s">
        <v>126</v>
      </c>
      <c r="X39" s="18" t="s">
        <v>126</v>
      </c>
      <c r="Y39" s="18" t="s">
        <v>126</v>
      </c>
      <c r="Z39" s="18" t="s">
        <v>390</v>
      </c>
      <c r="AA39" s="18" t="s">
        <v>88</v>
      </c>
      <c r="AB39" s="39">
        <v>21367336</v>
      </c>
      <c r="AC39" s="40">
        <v>39630</v>
      </c>
      <c r="AD39" s="38" t="str">
        <f t="shared" si="0"/>
        <v>Baixo</v>
      </c>
      <c r="AE39" s="41"/>
      <c r="AF39" s="54"/>
      <c r="AI39" s="56">
        <v>0</v>
      </c>
      <c r="AJ39" s="56">
        <v>0</v>
      </c>
      <c r="AK39" s="56">
        <v>0</v>
      </c>
      <c r="AL39" s="56">
        <v>0</v>
      </c>
      <c r="AM39" s="56">
        <v>0</v>
      </c>
      <c r="AN39" s="56">
        <f>((AJ39*3)+(AI39*3)+(2*AK39)+(AM39))/9</f>
        <v>0</v>
      </c>
      <c r="AO39" s="56" t="str">
        <f>IF(AN39&lt;0.7,"operação insatisfatória","operação satisfatória")</f>
        <v>operação insatisfatória</v>
      </c>
      <c r="AP39" s="56" t="s">
        <v>711</v>
      </c>
    </row>
    <row r="40" spans="1:42" s="3" customFormat="1" ht="38.25" customHeight="1" x14ac:dyDescent="0.2">
      <c r="A40" s="68"/>
      <c r="B40" s="68"/>
      <c r="C40" s="18" t="s">
        <v>464</v>
      </c>
      <c r="D40" s="35" t="s">
        <v>465</v>
      </c>
      <c r="E40" s="35">
        <v>2012</v>
      </c>
      <c r="F40" s="18" t="s">
        <v>466</v>
      </c>
      <c r="G40" s="11" t="s">
        <v>394</v>
      </c>
      <c r="H40" s="9" t="s">
        <v>743</v>
      </c>
      <c r="I40" s="9" t="s">
        <v>471</v>
      </c>
      <c r="J40" s="18" t="s">
        <v>648</v>
      </c>
      <c r="K40" s="9">
        <v>150003</v>
      </c>
      <c r="L40" s="12" t="s">
        <v>82</v>
      </c>
      <c r="M40" s="12" t="s">
        <v>467</v>
      </c>
      <c r="N40" s="12" t="s">
        <v>468</v>
      </c>
      <c r="O40" s="45">
        <v>-7.6712499999999997</v>
      </c>
      <c r="P40" s="45">
        <v>-35.411861111111101</v>
      </c>
      <c r="Q40" s="12" t="s">
        <v>642</v>
      </c>
      <c r="R40" s="12" t="s">
        <v>469</v>
      </c>
      <c r="S40" s="12" t="s">
        <v>2</v>
      </c>
      <c r="T40" s="12" t="s">
        <v>470</v>
      </c>
      <c r="U40" s="12" t="s">
        <v>89</v>
      </c>
      <c r="V40" s="17">
        <v>0.3</v>
      </c>
      <c r="W40" s="18" t="s">
        <v>126</v>
      </c>
      <c r="X40" s="18" t="s">
        <v>126</v>
      </c>
      <c r="Y40" s="18" t="s">
        <v>126</v>
      </c>
      <c r="Z40" s="17" t="s">
        <v>389</v>
      </c>
      <c r="AA40" s="18" t="s">
        <v>414</v>
      </c>
      <c r="AB40" s="39">
        <v>16838674.899999999</v>
      </c>
      <c r="AC40" s="40">
        <v>41122</v>
      </c>
      <c r="AD40" s="38" t="str">
        <f t="shared" si="0"/>
        <v>Baixo</v>
      </c>
      <c r="AE40" s="41" t="s">
        <v>720</v>
      </c>
      <c r="AF40" s="54"/>
      <c r="AI40" s="56"/>
      <c r="AJ40" s="56"/>
      <c r="AK40" s="56"/>
      <c r="AL40" s="56"/>
      <c r="AM40" s="56"/>
      <c r="AN40" s="56"/>
      <c r="AO40" s="56"/>
      <c r="AP40" s="56"/>
    </row>
    <row r="41" spans="1:42" s="3" customFormat="1" ht="38.25" customHeight="1" x14ac:dyDescent="0.2">
      <c r="A41" s="68"/>
      <c r="B41" s="68"/>
      <c r="C41" s="18" t="s">
        <v>493</v>
      </c>
      <c r="D41" s="35" t="s">
        <v>500</v>
      </c>
      <c r="E41" s="35">
        <v>2012</v>
      </c>
      <c r="F41" s="18" t="s">
        <v>494</v>
      </c>
      <c r="G41" s="11" t="s">
        <v>87</v>
      </c>
      <c r="H41" s="9" t="s">
        <v>743</v>
      </c>
      <c r="I41" s="9" t="s">
        <v>495</v>
      </c>
      <c r="J41" s="18" t="s">
        <v>648</v>
      </c>
      <c r="K41" s="9">
        <v>167004</v>
      </c>
      <c r="L41" s="12" t="s">
        <v>82</v>
      </c>
      <c r="M41" s="12" t="s">
        <v>496</v>
      </c>
      <c r="N41" s="12" t="s">
        <v>497</v>
      </c>
      <c r="O41" s="45">
        <v>-8.3119861111111106</v>
      </c>
      <c r="P41" s="45">
        <v>-36.943197222222203</v>
      </c>
      <c r="Q41" s="12" t="s">
        <v>642</v>
      </c>
      <c r="R41" s="12" t="s">
        <v>498</v>
      </c>
      <c r="S41" s="12" t="s">
        <v>142</v>
      </c>
      <c r="T41" s="12" t="s">
        <v>499</v>
      </c>
      <c r="U41" s="12" t="s">
        <v>89</v>
      </c>
      <c r="V41" s="17">
        <v>4</v>
      </c>
      <c r="W41" s="18" t="s">
        <v>126</v>
      </c>
      <c r="X41" s="18" t="s">
        <v>126</v>
      </c>
      <c r="Y41" s="18" t="s">
        <v>126</v>
      </c>
      <c r="Z41" s="17" t="s">
        <v>389</v>
      </c>
      <c r="AA41" s="18" t="s">
        <v>88</v>
      </c>
      <c r="AB41" s="39">
        <v>1385355223</v>
      </c>
      <c r="AC41" s="40">
        <v>41244</v>
      </c>
      <c r="AD41" s="38" t="str">
        <f t="shared" si="0"/>
        <v>Alto</v>
      </c>
      <c r="AE41" s="41"/>
      <c r="AF41" s="54"/>
      <c r="AI41" s="56"/>
      <c r="AJ41" s="56"/>
      <c r="AK41" s="56"/>
      <c r="AL41" s="56"/>
      <c r="AM41" s="56"/>
      <c r="AN41" s="56"/>
      <c r="AO41" s="56"/>
      <c r="AP41" s="56"/>
    </row>
    <row r="42" spans="1:42" s="3" customFormat="1" ht="43.5" customHeight="1" x14ac:dyDescent="0.2">
      <c r="A42" s="68"/>
      <c r="B42" s="68"/>
      <c r="C42" s="18" t="s">
        <v>486</v>
      </c>
      <c r="D42" s="35" t="s">
        <v>487</v>
      </c>
      <c r="E42" s="35">
        <v>2012</v>
      </c>
      <c r="F42" s="18" t="s">
        <v>466</v>
      </c>
      <c r="G42" s="11" t="s">
        <v>394</v>
      </c>
      <c r="H42" s="9" t="s">
        <v>743</v>
      </c>
      <c r="I42" s="9" t="s">
        <v>488</v>
      </c>
      <c r="J42" s="18" t="s">
        <v>648</v>
      </c>
      <c r="K42" s="9">
        <v>152579</v>
      </c>
      <c r="L42" s="12" t="s">
        <v>82</v>
      </c>
      <c r="M42" s="12" t="s">
        <v>489</v>
      </c>
      <c r="N42" s="12" t="s">
        <v>490</v>
      </c>
      <c r="O42" s="45">
        <v>-8.0430555555555596</v>
      </c>
      <c r="P42" s="45">
        <v>-35.162500000000001</v>
      </c>
      <c r="Q42" s="12" t="s">
        <v>642</v>
      </c>
      <c r="R42" s="12" t="s">
        <v>491</v>
      </c>
      <c r="S42" s="12" t="s">
        <v>142</v>
      </c>
      <c r="T42" s="12" t="s">
        <v>492</v>
      </c>
      <c r="U42" s="12" t="s">
        <v>89</v>
      </c>
      <c r="V42" s="17">
        <v>0.3</v>
      </c>
      <c r="W42" s="18" t="s">
        <v>126</v>
      </c>
      <c r="X42" s="18" t="s">
        <v>126</v>
      </c>
      <c r="Y42" s="18" t="s">
        <v>126</v>
      </c>
      <c r="Z42" s="17" t="s">
        <v>389</v>
      </c>
      <c r="AA42" s="18" t="s">
        <v>414</v>
      </c>
      <c r="AB42" s="39">
        <v>32004745.559999999</v>
      </c>
      <c r="AC42" s="40">
        <v>40878</v>
      </c>
      <c r="AD42" s="38" t="str">
        <f t="shared" si="0"/>
        <v>Baixo</v>
      </c>
      <c r="AE42" s="41"/>
      <c r="AF42" s="54"/>
      <c r="AI42" s="56"/>
      <c r="AJ42" s="56"/>
      <c r="AK42" s="56"/>
      <c r="AL42" s="56"/>
      <c r="AM42" s="56"/>
      <c r="AN42" s="56"/>
      <c r="AO42" s="56"/>
      <c r="AP42" s="56"/>
    </row>
    <row r="43" spans="1:42" s="3" customFormat="1" ht="43.5" customHeight="1" x14ac:dyDescent="0.2">
      <c r="A43" s="68"/>
      <c r="B43" s="68"/>
      <c r="C43" s="18" t="s">
        <v>542</v>
      </c>
      <c r="D43" s="35" t="s">
        <v>754</v>
      </c>
      <c r="E43" s="35">
        <v>2016</v>
      </c>
      <c r="F43" s="18" t="s">
        <v>566</v>
      </c>
      <c r="G43" s="11" t="s">
        <v>753</v>
      </c>
      <c r="H43" s="9" t="s">
        <v>743</v>
      </c>
      <c r="I43" s="18" t="s">
        <v>567</v>
      </c>
      <c r="J43" s="18" t="s">
        <v>649</v>
      </c>
      <c r="K43" s="9">
        <v>178803</v>
      </c>
      <c r="L43" s="12" t="s">
        <v>400</v>
      </c>
      <c r="M43" s="12" t="s">
        <v>568</v>
      </c>
      <c r="N43" s="12" t="s">
        <v>569</v>
      </c>
      <c r="O43" s="45">
        <v>-8.1294444444444505</v>
      </c>
      <c r="P43" s="45">
        <v>-35.153888888888901</v>
      </c>
      <c r="Q43" s="12" t="s">
        <v>642</v>
      </c>
      <c r="R43" s="12" t="s">
        <v>570</v>
      </c>
      <c r="S43" s="12" t="s">
        <v>2</v>
      </c>
      <c r="T43" s="12" t="s">
        <v>571</v>
      </c>
      <c r="U43" s="18" t="s">
        <v>89</v>
      </c>
      <c r="V43" s="18" t="s">
        <v>126</v>
      </c>
      <c r="W43" s="17">
        <v>0.92</v>
      </c>
      <c r="X43" s="18">
        <v>44.65</v>
      </c>
      <c r="Y43" s="18">
        <v>265</v>
      </c>
      <c r="Z43" s="17" t="s">
        <v>686</v>
      </c>
      <c r="AA43" s="18" t="s">
        <v>88</v>
      </c>
      <c r="AB43" s="39">
        <v>33429964.600000001</v>
      </c>
      <c r="AC43" s="40">
        <v>41426</v>
      </c>
      <c r="AD43" s="38" t="str">
        <f t="shared" ref="AD43" si="5">IF(AB43&lt;=50000000,$AH$2,IF(AND(AB43&gt;50000000,AB43&lt;=100000000),$AH$3,$AH$6))</f>
        <v>Baixo</v>
      </c>
      <c r="AE43" s="41"/>
      <c r="AF43" s="54"/>
      <c r="AI43" s="56"/>
      <c r="AJ43" s="56"/>
      <c r="AK43" s="56"/>
      <c r="AL43" s="56"/>
      <c r="AM43" s="56"/>
      <c r="AN43" s="56"/>
      <c r="AO43" s="56"/>
      <c r="AP43" s="56"/>
    </row>
    <row r="44" spans="1:42" s="3" customFormat="1" ht="43.5" customHeight="1" x14ac:dyDescent="0.2">
      <c r="A44" s="69"/>
      <c r="B44" s="69"/>
      <c r="C44" s="18" t="s">
        <v>745</v>
      </c>
      <c r="D44" s="35" t="s">
        <v>755</v>
      </c>
      <c r="E44" s="35">
        <v>2016</v>
      </c>
      <c r="F44" s="18" t="s">
        <v>746</v>
      </c>
      <c r="G44" s="11" t="s">
        <v>753</v>
      </c>
      <c r="H44" s="9" t="s">
        <v>743</v>
      </c>
      <c r="I44" s="18" t="s">
        <v>625</v>
      </c>
      <c r="J44" s="18" t="s">
        <v>649</v>
      </c>
      <c r="K44" s="9">
        <v>170962</v>
      </c>
      <c r="L44" s="12" t="s">
        <v>747</v>
      </c>
      <c r="M44" s="12" t="s">
        <v>748</v>
      </c>
      <c r="N44" s="12" t="s">
        <v>749</v>
      </c>
      <c r="O44" s="45">
        <v>-8.375</v>
      </c>
      <c r="P44" s="45">
        <v>-35.125</v>
      </c>
      <c r="Q44" s="12" t="s">
        <v>642</v>
      </c>
      <c r="R44" s="12" t="s">
        <v>750</v>
      </c>
      <c r="S44" s="12" t="s">
        <v>2</v>
      </c>
      <c r="T44" s="12" t="s">
        <v>751</v>
      </c>
      <c r="U44" s="18" t="s">
        <v>89</v>
      </c>
      <c r="V44" s="18" t="s">
        <v>126</v>
      </c>
      <c r="W44" s="17">
        <v>3.1</v>
      </c>
      <c r="X44" s="18">
        <v>52.9</v>
      </c>
      <c r="Y44" s="18">
        <v>607.25</v>
      </c>
      <c r="Z44" s="17" t="s">
        <v>388</v>
      </c>
      <c r="AA44" s="18" t="s">
        <v>414</v>
      </c>
      <c r="AB44" s="39">
        <v>57949000</v>
      </c>
      <c r="AC44" s="40">
        <v>42125</v>
      </c>
      <c r="AD44" s="38" t="str">
        <f t="shared" si="0"/>
        <v>Médio</v>
      </c>
      <c r="AE44" s="41"/>
      <c r="AF44" s="54"/>
      <c r="AI44" s="56"/>
      <c r="AJ44" s="56"/>
      <c r="AK44" s="56"/>
      <c r="AL44" s="56"/>
      <c r="AM44" s="56"/>
      <c r="AN44" s="56"/>
      <c r="AO44" s="56"/>
      <c r="AP44" s="56"/>
    </row>
    <row r="45" spans="1:42" s="3" customFormat="1" ht="25.5" customHeight="1" x14ac:dyDescent="0.2">
      <c r="A45" s="12" t="s">
        <v>328</v>
      </c>
      <c r="B45" s="18" t="s">
        <v>329</v>
      </c>
      <c r="C45" s="18" t="s">
        <v>322</v>
      </c>
      <c r="D45" s="35" t="s">
        <v>252</v>
      </c>
      <c r="E45" s="35">
        <v>2009</v>
      </c>
      <c r="F45" s="18" t="s">
        <v>321</v>
      </c>
      <c r="G45" s="18" t="s">
        <v>321</v>
      </c>
      <c r="H45" s="9" t="s">
        <v>743</v>
      </c>
      <c r="I45" s="18" t="s">
        <v>321</v>
      </c>
      <c r="J45" s="18" t="s">
        <v>649</v>
      </c>
      <c r="K45" s="18" t="s">
        <v>373</v>
      </c>
      <c r="L45" s="12" t="s">
        <v>82</v>
      </c>
      <c r="M45" s="12" t="s">
        <v>325</v>
      </c>
      <c r="N45" s="12" t="s">
        <v>326</v>
      </c>
      <c r="O45" s="45">
        <v>-31.2919444444444</v>
      </c>
      <c r="P45" s="45">
        <v>-54.172222222222203</v>
      </c>
      <c r="Q45" s="12" t="s">
        <v>324</v>
      </c>
      <c r="R45" s="12" t="s">
        <v>323</v>
      </c>
      <c r="S45" s="12" t="s">
        <v>2</v>
      </c>
      <c r="T45" s="12" t="s">
        <v>327</v>
      </c>
      <c r="U45" s="18" t="s">
        <v>235</v>
      </c>
      <c r="V45" s="18" t="s">
        <v>126</v>
      </c>
      <c r="W45" s="17">
        <v>0.79</v>
      </c>
      <c r="X45" s="18">
        <v>18.158000000000001</v>
      </c>
      <c r="Y45" s="18">
        <v>322</v>
      </c>
      <c r="Z45" s="18" t="s">
        <v>389</v>
      </c>
      <c r="AA45" s="18" t="s">
        <v>414</v>
      </c>
      <c r="AB45" s="39">
        <v>22979024.800000001</v>
      </c>
      <c r="AC45" s="40">
        <v>40026</v>
      </c>
      <c r="AD45" s="38" t="str">
        <f t="shared" si="0"/>
        <v>Baixo</v>
      </c>
      <c r="AE45" s="53" t="s">
        <v>660</v>
      </c>
      <c r="AF45" s="54"/>
      <c r="AI45" s="56"/>
      <c r="AJ45" s="56"/>
      <c r="AK45" s="56"/>
      <c r="AL45" s="56"/>
      <c r="AM45" s="56"/>
      <c r="AN45" s="56"/>
      <c r="AO45" s="56"/>
      <c r="AP45" s="56"/>
    </row>
    <row r="46" spans="1:42" s="3" customFormat="1" ht="25.5" customHeight="1" x14ac:dyDescent="0.2">
      <c r="A46" s="67" t="s">
        <v>204</v>
      </c>
      <c r="B46" s="65" t="s">
        <v>205</v>
      </c>
      <c r="C46" s="18" t="s">
        <v>316</v>
      </c>
      <c r="D46" s="35"/>
      <c r="E46" s="35"/>
      <c r="F46" s="18"/>
      <c r="G46" s="11"/>
      <c r="H46" s="9"/>
      <c r="I46" s="18"/>
      <c r="J46" s="18"/>
      <c r="K46" s="18"/>
      <c r="L46" s="12"/>
      <c r="M46" s="12"/>
      <c r="N46" s="12"/>
      <c r="O46" s="45"/>
      <c r="P46" s="45"/>
      <c r="Q46" s="12"/>
      <c r="R46" s="12"/>
      <c r="S46" s="12"/>
      <c r="T46" s="12"/>
      <c r="U46" s="18"/>
      <c r="V46" s="18"/>
      <c r="W46" s="17"/>
      <c r="X46" s="18"/>
      <c r="Y46" s="18"/>
      <c r="Z46" s="18"/>
      <c r="AA46" s="18"/>
      <c r="AB46" s="39"/>
      <c r="AC46" s="40"/>
      <c r="AD46" s="38"/>
      <c r="AE46" s="41"/>
      <c r="AF46" s="54"/>
      <c r="AI46" s="56"/>
      <c r="AJ46" s="56"/>
      <c r="AK46" s="56"/>
      <c r="AL46" s="56"/>
      <c r="AM46" s="56"/>
      <c r="AN46" s="56"/>
      <c r="AO46" s="56"/>
      <c r="AP46" s="56"/>
    </row>
    <row r="47" spans="1:42" s="3" customFormat="1" ht="25.5" customHeight="1" x14ac:dyDescent="0.2">
      <c r="A47" s="68"/>
      <c r="B47" s="70"/>
      <c r="C47" s="18" t="s">
        <v>478</v>
      </c>
      <c r="D47" s="35" t="s">
        <v>479</v>
      </c>
      <c r="E47" s="35">
        <v>2012</v>
      </c>
      <c r="F47" s="18" t="s">
        <v>480</v>
      </c>
      <c r="G47" s="11" t="s">
        <v>204</v>
      </c>
      <c r="H47" s="9" t="s">
        <v>743</v>
      </c>
      <c r="I47" s="18" t="s">
        <v>478</v>
      </c>
      <c r="J47" s="18" t="s">
        <v>649</v>
      </c>
      <c r="K47" s="18">
        <v>84142</v>
      </c>
      <c r="L47" s="12" t="s">
        <v>481</v>
      </c>
      <c r="M47" s="12" t="s">
        <v>482</v>
      </c>
      <c r="N47" s="12" t="s">
        <v>483</v>
      </c>
      <c r="O47" s="45">
        <v>-5.04555555555556</v>
      </c>
      <c r="P47" s="45">
        <v>-40.905555555555601</v>
      </c>
      <c r="Q47" s="12" t="s">
        <v>15</v>
      </c>
      <c r="R47" s="12" t="s">
        <v>484</v>
      </c>
      <c r="S47" s="12" t="s">
        <v>142</v>
      </c>
      <c r="T47" s="12" t="s">
        <v>485</v>
      </c>
      <c r="U47" s="18" t="s">
        <v>54</v>
      </c>
      <c r="V47" s="18" t="s">
        <v>126</v>
      </c>
      <c r="W47" s="17">
        <v>4.4000000000000004</v>
      </c>
      <c r="X47" s="18">
        <v>488.18</v>
      </c>
      <c r="Y47" s="18">
        <v>8103.56</v>
      </c>
      <c r="Z47" s="18" t="s">
        <v>686</v>
      </c>
      <c r="AA47" s="18" t="s">
        <v>205</v>
      </c>
      <c r="AB47" s="39">
        <v>258279390.37</v>
      </c>
      <c r="AC47" s="40">
        <v>39965</v>
      </c>
      <c r="AD47" s="38" t="str">
        <f t="shared" ref="AD47:AD76" si="6">IF(AB47&lt;=50000000,$AH$2,IF(AND(AB47&gt;50000000,AB47&lt;=100000000),$AH$3,$AH$6))</f>
        <v>Alto</v>
      </c>
      <c r="AE47" s="41" t="s">
        <v>686</v>
      </c>
      <c r="AF47" s="54" t="s">
        <v>687</v>
      </c>
      <c r="AI47" s="56"/>
      <c r="AJ47" s="56"/>
      <c r="AK47" s="56"/>
      <c r="AL47" s="56"/>
      <c r="AM47" s="56"/>
      <c r="AN47" s="56"/>
      <c r="AO47" s="56"/>
      <c r="AP47" s="56"/>
    </row>
    <row r="48" spans="1:42" s="3" customFormat="1" ht="25.5" customHeight="1" x14ac:dyDescent="0.2">
      <c r="A48" s="69"/>
      <c r="B48" s="66"/>
      <c r="C48" s="18" t="s">
        <v>503</v>
      </c>
      <c r="D48" s="35" t="s">
        <v>512</v>
      </c>
      <c r="E48" s="35">
        <v>2013</v>
      </c>
      <c r="F48" s="18" t="s">
        <v>504</v>
      </c>
      <c r="G48" s="11" t="s">
        <v>204</v>
      </c>
      <c r="H48" s="9" t="s">
        <v>743</v>
      </c>
      <c r="I48" s="18" t="s">
        <v>503</v>
      </c>
      <c r="J48" s="18" t="s">
        <v>649</v>
      </c>
      <c r="K48" s="18">
        <v>165722</v>
      </c>
      <c r="L48" s="12" t="s">
        <v>513</v>
      </c>
      <c r="M48" s="12" t="s">
        <v>514</v>
      </c>
      <c r="N48" s="12" t="s">
        <v>515</v>
      </c>
      <c r="O48" s="45">
        <v>-7.6430999999999996</v>
      </c>
      <c r="P48" s="45">
        <v>-37.420277777777798</v>
      </c>
      <c r="Q48" s="12" t="s">
        <v>642</v>
      </c>
      <c r="R48" s="12" t="s">
        <v>516</v>
      </c>
      <c r="S48" s="12" t="s">
        <v>142</v>
      </c>
      <c r="T48" s="12" t="s">
        <v>517</v>
      </c>
      <c r="U48" s="18" t="s">
        <v>89</v>
      </c>
      <c r="V48" s="18" t="s">
        <v>126</v>
      </c>
      <c r="W48" s="17">
        <v>0.16600000000000001</v>
      </c>
      <c r="X48" s="18">
        <v>48.78</v>
      </c>
      <c r="Y48" s="18">
        <v>1504.4</v>
      </c>
      <c r="Z48" s="18" t="s">
        <v>389</v>
      </c>
      <c r="AA48" s="18" t="s">
        <v>205</v>
      </c>
      <c r="AB48" s="39">
        <v>35972083.659999996</v>
      </c>
      <c r="AC48" s="40">
        <v>41244</v>
      </c>
      <c r="AD48" s="38" t="str">
        <f t="shared" si="6"/>
        <v>Baixo</v>
      </c>
      <c r="AE48" s="41" t="s">
        <v>662</v>
      </c>
      <c r="AF48" s="54" t="s">
        <v>687</v>
      </c>
      <c r="AI48" s="56"/>
      <c r="AJ48" s="56"/>
      <c r="AK48" s="56"/>
      <c r="AL48" s="56"/>
      <c r="AM48" s="56"/>
      <c r="AN48" s="56"/>
      <c r="AO48" s="56"/>
      <c r="AP48" s="56"/>
    </row>
    <row r="49" spans="1:42" s="3" customFormat="1" ht="38.25" customHeight="1" x14ac:dyDescent="0.2">
      <c r="A49" s="11" t="s">
        <v>187</v>
      </c>
      <c r="B49" s="18" t="s">
        <v>186</v>
      </c>
      <c r="C49" s="18" t="s">
        <v>316</v>
      </c>
      <c r="D49" s="35" t="s">
        <v>752</v>
      </c>
      <c r="E49" s="35">
        <v>2016</v>
      </c>
      <c r="F49" s="18" t="s">
        <v>315</v>
      </c>
      <c r="G49" s="11" t="s">
        <v>204</v>
      </c>
      <c r="H49" s="9" t="s">
        <v>743</v>
      </c>
      <c r="I49" s="18" t="s">
        <v>316</v>
      </c>
      <c r="J49" s="18" t="s">
        <v>649</v>
      </c>
      <c r="K49" s="18">
        <v>82784</v>
      </c>
      <c r="L49" s="12" t="s">
        <v>295</v>
      </c>
      <c r="M49" s="12" t="s">
        <v>318</v>
      </c>
      <c r="N49" s="12" t="s">
        <v>319</v>
      </c>
      <c r="O49" s="45">
        <v>-16.696111111111101</v>
      </c>
      <c r="P49" s="45">
        <v>-43.307777777777801</v>
      </c>
      <c r="Q49" s="12" t="s">
        <v>431</v>
      </c>
      <c r="R49" s="12" t="s">
        <v>317</v>
      </c>
      <c r="S49" s="12" t="s">
        <v>2</v>
      </c>
      <c r="T49" s="12" t="s">
        <v>320</v>
      </c>
      <c r="U49" s="18" t="s">
        <v>29</v>
      </c>
      <c r="V49" s="18" t="s">
        <v>126</v>
      </c>
      <c r="W49" s="17">
        <v>3.7</v>
      </c>
      <c r="X49" s="18">
        <v>574.5</v>
      </c>
      <c r="Y49" s="18">
        <v>35600</v>
      </c>
      <c r="Z49" s="18" t="s">
        <v>686</v>
      </c>
      <c r="AA49" s="18" t="s">
        <v>205</v>
      </c>
      <c r="AB49" s="39">
        <v>179051743.09999999</v>
      </c>
      <c r="AC49" s="40">
        <v>40087</v>
      </c>
      <c r="AD49" s="38" t="str">
        <f t="shared" si="6"/>
        <v>Alto</v>
      </c>
      <c r="AE49" s="41" t="s">
        <v>686</v>
      </c>
      <c r="AF49" s="54" t="s">
        <v>687</v>
      </c>
      <c r="AI49" s="56"/>
      <c r="AJ49" s="56"/>
      <c r="AK49" s="56"/>
      <c r="AL49" s="56"/>
      <c r="AM49" s="56"/>
      <c r="AN49" s="56"/>
      <c r="AO49" s="56"/>
      <c r="AP49" s="56"/>
    </row>
    <row r="50" spans="1:42" s="3" customFormat="1" ht="50.25" customHeight="1" x14ac:dyDescent="0.2">
      <c r="A50" s="65" t="s">
        <v>259</v>
      </c>
      <c r="B50" s="65" t="s">
        <v>260</v>
      </c>
      <c r="C50" s="18" t="s">
        <v>258</v>
      </c>
      <c r="D50" s="35" t="s">
        <v>244</v>
      </c>
      <c r="E50" s="35">
        <v>2008</v>
      </c>
      <c r="F50" s="18" t="s">
        <v>257</v>
      </c>
      <c r="G50" s="12" t="s">
        <v>259</v>
      </c>
      <c r="H50" s="18" t="s">
        <v>743</v>
      </c>
      <c r="I50" s="12" t="s">
        <v>261</v>
      </c>
      <c r="J50" s="18" t="s">
        <v>648</v>
      </c>
      <c r="K50" s="18">
        <v>125578</v>
      </c>
      <c r="L50" s="12" t="s">
        <v>82</v>
      </c>
      <c r="M50" s="12" t="s">
        <v>475</v>
      </c>
      <c r="N50" s="12" t="s">
        <v>476</v>
      </c>
      <c r="O50" s="45">
        <v>-10.797499999999999</v>
      </c>
      <c r="P50" s="45">
        <v>-40.405000000000001</v>
      </c>
      <c r="Q50" s="12" t="s">
        <v>431</v>
      </c>
      <c r="R50" s="12" t="s">
        <v>375</v>
      </c>
      <c r="S50" s="12" t="s">
        <v>2</v>
      </c>
      <c r="T50" s="12" t="s">
        <v>262</v>
      </c>
      <c r="U50" s="18" t="s">
        <v>22</v>
      </c>
      <c r="V50" s="18">
        <v>0.1636</v>
      </c>
      <c r="W50" s="17" t="s">
        <v>126</v>
      </c>
      <c r="X50" s="18" t="s">
        <v>126</v>
      </c>
      <c r="Y50" s="18" t="s">
        <v>126</v>
      </c>
      <c r="Z50" s="18" t="s">
        <v>389</v>
      </c>
      <c r="AA50" s="18" t="s">
        <v>415</v>
      </c>
      <c r="AB50" s="39">
        <v>28791769.539999999</v>
      </c>
      <c r="AC50" s="40">
        <v>39539</v>
      </c>
      <c r="AD50" s="38" t="str">
        <f t="shared" si="6"/>
        <v>Baixo</v>
      </c>
      <c r="AE50" s="41" t="s">
        <v>696</v>
      </c>
      <c r="AF50" s="54"/>
      <c r="AI50" s="56"/>
      <c r="AJ50" s="56"/>
      <c r="AK50" s="56"/>
      <c r="AL50" s="56"/>
      <c r="AM50" s="56"/>
      <c r="AN50" s="56"/>
      <c r="AO50" s="56"/>
      <c r="AP50" s="56"/>
    </row>
    <row r="51" spans="1:42" s="3" customFormat="1" ht="50.25" customHeight="1" x14ac:dyDescent="0.2">
      <c r="A51" s="70"/>
      <c r="B51" s="70"/>
      <c r="C51" s="12" t="s">
        <v>348</v>
      </c>
      <c r="D51" s="35" t="s">
        <v>255</v>
      </c>
      <c r="E51" s="35">
        <v>2010</v>
      </c>
      <c r="F51" s="18" t="s">
        <v>347</v>
      </c>
      <c r="G51" s="11" t="s">
        <v>100</v>
      </c>
      <c r="H51" s="9" t="s">
        <v>743</v>
      </c>
      <c r="I51" s="12" t="s">
        <v>348</v>
      </c>
      <c r="J51" s="18" t="s">
        <v>648</v>
      </c>
      <c r="K51" s="9">
        <v>88651</v>
      </c>
      <c r="L51" s="12" t="s">
        <v>82</v>
      </c>
      <c r="M51" s="12" t="s">
        <v>350</v>
      </c>
      <c r="N51" s="12" t="s">
        <v>351</v>
      </c>
      <c r="O51" s="45">
        <v>-14.3158333333333</v>
      </c>
      <c r="P51" s="45">
        <v>-43.762222222222199</v>
      </c>
      <c r="Q51" s="12" t="s">
        <v>103</v>
      </c>
      <c r="R51" s="12" t="s">
        <v>151</v>
      </c>
      <c r="S51" s="12" t="s">
        <v>142</v>
      </c>
      <c r="T51" s="12" t="s">
        <v>349</v>
      </c>
      <c r="U51" s="18" t="s">
        <v>22</v>
      </c>
      <c r="V51" s="18">
        <v>0.45</v>
      </c>
      <c r="W51" s="17" t="s">
        <v>126</v>
      </c>
      <c r="X51" s="18" t="s">
        <v>126</v>
      </c>
      <c r="Y51" s="18" t="s">
        <v>126</v>
      </c>
      <c r="Z51" s="18" t="s">
        <v>389</v>
      </c>
      <c r="AA51" s="18" t="s">
        <v>414</v>
      </c>
      <c r="AB51" s="39">
        <v>132653601.8</v>
      </c>
      <c r="AC51" s="40">
        <v>40483</v>
      </c>
      <c r="AD51" s="38" t="str">
        <f t="shared" ref="AD51" si="7">IF(AB51&lt;=50000000,$AH$2,IF(AND(AB51&gt;50000000,AB51&lt;=100000000),$AH$3,$AH$6))</f>
        <v>Alto</v>
      </c>
      <c r="AE51" s="41" t="s">
        <v>697</v>
      </c>
      <c r="AF51" s="54"/>
      <c r="AI51" s="56"/>
      <c r="AJ51" s="56"/>
      <c r="AK51" s="56"/>
      <c r="AL51" s="56"/>
      <c r="AM51" s="56"/>
      <c r="AN51" s="56"/>
      <c r="AO51" s="56"/>
      <c r="AP51" s="56"/>
    </row>
    <row r="52" spans="1:42" s="3" customFormat="1" ht="66.75" customHeight="1" x14ac:dyDescent="0.2">
      <c r="A52" s="66"/>
      <c r="B52" s="66"/>
      <c r="C52" s="12" t="s">
        <v>573</v>
      </c>
      <c r="D52" s="35" t="s">
        <v>574</v>
      </c>
      <c r="E52" s="35">
        <v>2013</v>
      </c>
      <c r="F52" s="18" t="s">
        <v>575</v>
      </c>
      <c r="G52" s="11" t="s">
        <v>100</v>
      </c>
      <c r="H52" s="9" t="s">
        <v>743</v>
      </c>
      <c r="I52" s="12" t="s">
        <v>576</v>
      </c>
      <c r="J52" s="18" t="s">
        <v>648</v>
      </c>
      <c r="K52" s="9">
        <v>191294</v>
      </c>
      <c r="L52" s="12" t="s">
        <v>82</v>
      </c>
      <c r="M52" s="12" t="s">
        <v>577</v>
      </c>
      <c r="N52" s="12" t="s">
        <v>578</v>
      </c>
      <c r="O52" s="45">
        <v>-10.074861111111099</v>
      </c>
      <c r="P52" s="45">
        <v>-42.439305555555499</v>
      </c>
      <c r="Q52" s="12" t="s">
        <v>103</v>
      </c>
      <c r="R52" s="12" t="s">
        <v>151</v>
      </c>
      <c r="S52" s="12" t="s">
        <v>142</v>
      </c>
      <c r="T52" s="12" t="s">
        <v>579</v>
      </c>
      <c r="U52" s="18" t="s">
        <v>22</v>
      </c>
      <c r="V52" s="18">
        <v>7.9000000000000001E-2</v>
      </c>
      <c r="W52" s="17" t="s">
        <v>126</v>
      </c>
      <c r="X52" s="18" t="s">
        <v>126</v>
      </c>
      <c r="Y52" s="18" t="s">
        <v>126</v>
      </c>
      <c r="Z52" s="18" t="s">
        <v>389</v>
      </c>
      <c r="AA52" s="18" t="s">
        <v>415</v>
      </c>
      <c r="AB52" s="39">
        <v>67579650.590000004</v>
      </c>
      <c r="AC52" s="40">
        <v>41579</v>
      </c>
      <c r="AD52" s="38" t="str">
        <f t="shared" si="6"/>
        <v>Médio</v>
      </c>
      <c r="AE52" s="41" t="s">
        <v>389</v>
      </c>
      <c r="AF52" s="54" t="s">
        <v>700</v>
      </c>
      <c r="AI52" s="56"/>
      <c r="AJ52" s="56"/>
      <c r="AK52" s="56"/>
      <c r="AL52" s="56"/>
      <c r="AM52" s="56"/>
      <c r="AN52" s="56"/>
      <c r="AO52" s="56"/>
      <c r="AP52" s="56"/>
    </row>
    <row r="53" spans="1:42" s="3" customFormat="1" ht="25.5" customHeight="1" x14ac:dyDescent="0.2">
      <c r="A53" s="11" t="s">
        <v>92</v>
      </c>
      <c r="B53" s="18" t="s">
        <v>93</v>
      </c>
      <c r="C53" s="9" t="str">
        <f>I53</f>
        <v>Barragem do João Leite e Adutora de Água Bruta</v>
      </c>
      <c r="D53" s="36" t="s">
        <v>90</v>
      </c>
      <c r="E53" s="36">
        <v>2002</v>
      </c>
      <c r="F53" s="9" t="s">
        <v>91</v>
      </c>
      <c r="G53" s="11" t="s">
        <v>92</v>
      </c>
      <c r="H53" s="9" t="s">
        <v>743</v>
      </c>
      <c r="I53" s="11" t="s">
        <v>94</v>
      </c>
      <c r="J53" s="18" t="s">
        <v>649</v>
      </c>
      <c r="K53" s="18">
        <v>125062</v>
      </c>
      <c r="L53" s="11" t="s">
        <v>82</v>
      </c>
      <c r="M53" s="11" t="s">
        <v>95</v>
      </c>
      <c r="N53" s="11" t="s">
        <v>96</v>
      </c>
      <c r="O53" s="46">
        <v>-16.577777777777801</v>
      </c>
      <c r="P53" s="46">
        <v>-49.203055555555601</v>
      </c>
      <c r="Q53" s="12" t="s">
        <v>430</v>
      </c>
      <c r="R53" s="12" t="s">
        <v>429</v>
      </c>
      <c r="S53" s="12" t="s">
        <v>2</v>
      </c>
      <c r="T53" s="11" t="s">
        <v>97</v>
      </c>
      <c r="U53" s="9" t="s">
        <v>98</v>
      </c>
      <c r="V53" s="17">
        <v>6</v>
      </c>
      <c r="W53" s="17" t="s">
        <v>126</v>
      </c>
      <c r="X53" s="13">
        <v>129</v>
      </c>
      <c r="Y53" s="17" t="s">
        <v>126</v>
      </c>
      <c r="Z53" s="17" t="s">
        <v>389</v>
      </c>
      <c r="AA53" s="17" t="s">
        <v>414</v>
      </c>
      <c r="AB53" s="39">
        <v>95745000</v>
      </c>
      <c r="AC53" s="40">
        <v>37530</v>
      </c>
      <c r="AD53" s="38" t="str">
        <f t="shared" si="6"/>
        <v>Médio</v>
      </c>
      <c r="AE53" s="41" t="s">
        <v>662</v>
      </c>
      <c r="AF53" s="3" t="s">
        <v>688</v>
      </c>
      <c r="AI53" s="56"/>
      <c r="AJ53" s="56"/>
      <c r="AK53" s="56"/>
      <c r="AL53" s="56"/>
      <c r="AM53" s="56"/>
      <c r="AN53" s="56"/>
      <c r="AO53" s="56"/>
      <c r="AP53" s="56"/>
    </row>
    <row r="54" spans="1:42" s="3" customFormat="1" ht="51" customHeight="1" x14ac:dyDescent="0.2">
      <c r="A54" s="11" t="s">
        <v>100</v>
      </c>
      <c r="B54" s="18" t="s">
        <v>101</v>
      </c>
      <c r="C54" s="9" t="str">
        <f>I54</f>
        <v>Aproveitamento Multiuso Jequitaí</v>
      </c>
      <c r="D54" s="36" t="s">
        <v>156</v>
      </c>
      <c r="E54" s="36">
        <v>2007</v>
      </c>
      <c r="F54" s="9" t="s">
        <v>99</v>
      </c>
      <c r="G54" s="11" t="s">
        <v>100</v>
      </c>
      <c r="H54" s="9" t="s">
        <v>743</v>
      </c>
      <c r="I54" s="11" t="s">
        <v>157</v>
      </c>
      <c r="J54" s="18" t="s">
        <v>649</v>
      </c>
      <c r="K54" s="9">
        <v>106248</v>
      </c>
      <c r="L54" s="11" t="s">
        <v>77</v>
      </c>
      <c r="M54" s="11" t="s">
        <v>159</v>
      </c>
      <c r="N54" s="11" t="s">
        <v>160</v>
      </c>
      <c r="O54" s="46">
        <v>-17.2702777777778</v>
      </c>
      <c r="P54" s="46">
        <v>-44.38</v>
      </c>
      <c r="Q54" s="11" t="s">
        <v>103</v>
      </c>
      <c r="R54" s="11" t="s">
        <v>102</v>
      </c>
      <c r="S54" s="11" t="s">
        <v>2</v>
      </c>
      <c r="T54" s="11" t="s">
        <v>158</v>
      </c>
      <c r="U54" s="9" t="s">
        <v>29</v>
      </c>
      <c r="V54" s="18" t="s">
        <v>161</v>
      </c>
      <c r="W54" s="17" t="s">
        <v>126</v>
      </c>
      <c r="X54" s="18" t="s">
        <v>162</v>
      </c>
      <c r="Y54" s="18" t="s">
        <v>163</v>
      </c>
      <c r="Z54" s="18" t="s">
        <v>686</v>
      </c>
      <c r="AA54" s="18" t="s">
        <v>415</v>
      </c>
      <c r="AB54" s="39">
        <v>609454650</v>
      </c>
      <c r="AC54" s="40">
        <v>39326</v>
      </c>
      <c r="AD54" s="38" t="str">
        <f t="shared" si="6"/>
        <v>Alto</v>
      </c>
      <c r="AE54" s="41" t="s">
        <v>690</v>
      </c>
      <c r="AF54" s="3" t="s">
        <v>691</v>
      </c>
      <c r="AI54" s="56"/>
      <c r="AJ54" s="56"/>
      <c r="AK54" s="56"/>
      <c r="AL54" s="56"/>
      <c r="AM54" s="56"/>
      <c r="AN54" s="56"/>
      <c r="AO54" s="56"/>
      <c r="AP54" s="56"/>
    </row>
    <row r="55" spans="1:42" s="3" customFormat="1" ht="38.25" customHeight="1" x14ac:dyDescent="0.2">
      <c r="A55" s="12" t="s">
        <v>657</v>
      </c>
      <c r="B55" s="18" t="s">
        <v>656</v>
      </c>
      <c r="C55" s="9" t="s">
        <v>129</v>
      </c>
      <c r="D55" s="36" t="s">
        <v>125</v>
      </c>
      <c r="E55" s="36">
        <v>2007</v>
      </c>
      <c r="F55" s="9" t="s">
        <v>104</v>
      </c>
      <c r="G55" s="12" t="s">
        <v>657</v>
      </c>
      <c r="H55" s="9" t="s">
        <v>743</v>
      </c>
      <c r="I55" s="11" t="s">
        <v>106</v>
      </c>
      <c r="J55" s="18" t="s">
        <v>649</v>
      </c>
      <c r="K55" s="9">
        <v>127773</v>
      </c>
      <c r="L55" s="11" t="s">
        <v>77</v>
      </c>
      <c r="M55" s="11" t="s">
        <v>114</v>
      </c>
      <c r="N55" s="11" t="s">
        <v>115</v>
      </c>
      <c r="O55" s="46">
        <v>-12.9311666666667</v>
      </c>
      <c r="P55" s="46">
        <v>-46.971388888888903</v>
      </c>
      <c r="Q55" s="11" t="s">
        <v>116</v>
      </c>
      <c r="R55" s="11" t="s">
        <v>107</v>
      </c>
      <c r="S55" s="11" t="s">
        <v>2</v>
      </c>
      <c r="T55" s="11" t="s">
        <v>164</v>
      </c>
      <c r="U55" s="9" t="s">
        <v>165</v>
      </c>
      <c r="V55" s="18" t="s">
        <v>126</v>
      </c>
      <c r="W55" s="17" t="s">
        <v>166</v>
      </c>
      <c r="X55" s="18">
        <v>9.6999999999999993</v>
      </c>
      <c r="Y55" s="18">
        <v>88</v>
      </c>
      <c r="Z55" s="18" t="s">
        <v>389</v>
      </c>
      <c r="AA55" s="18" t="s">
        <v>105</v>
      </c>
      <c r="AB55" s="39">
        <v>38720067.990000002</v>
      </c>
      <c r="AC55" s="40">
        <v>39234</v>
      </c>
      <c r="AD55" s="38" t="str">
        <f t="shared" si="6"/>
        <v>Baixo</v>
      </c>
      <c r="AE55" s="41" t="s">
        <v>681</v>
      </c>
      <c r="AI55" s="56"/>
      <c r="AJ55" s="56"/>
      <c r="AK55" s="56"/>
      <c r="AL55" s="56"/>
      <c r="AM55" s="56"/>
      <c r="AN55" s="56"/>
      <c r="AO55" s="56"/>
      <c r="AP55" s="56"/>
    </row>
    <row r="56" spans="1:42" s="3" customFormat="1" ht="38.25" customHeight="1" x14ac:dyDescent="0.2">
      <c r="A56" s="12" t="s">
        <v>618</v>
      </c>
      <c r="B56" s="26" t="s">
        <v>616</v>
      </c>
      <c r="C56" s="18" t="s">
        <v>614</v>
      </c>
      <c r="D56" s="35" t="s">
        <v>613</v>
      </c>
      <c r="E56" s="35">
        <v>2014</v>
      </c>
      <c r="F56" s="18" t="s">
        <v>615</v>
      </c>
      <c r="G56" s="11" t="s">
        <v>612</v>
      </c>
      <c r="H56" s="9" t="s">
        <v>743</v>
      </c>
      <c r="I56" s="11" t="s">
        <v>617</v>
      </c>
      <c r="J56" s="18" t="s">
        <v>650</v>
      </c>
      <c r="K56" s="9">
        <v>178070</v>
      </c>
      <c r="L56" s="12" t="s">
        <v>594</v>
      </c>
      <c r="M56" s="12" t="s">
        <v>619</v>
      </c>
      <c r="N56" s="12" t="s">
        <v>620</v>
      </c>
      <c r="O56" s="46">
        <v>-11.9811944444444</v>
      </c>
      <c r="P56" s="46">
        <v>-49.701027777777803</v>
      </c>
      <c r="Q56" s="12" t="s">
        <v>116</v>
      </c>
      <c r="R56" s="11" t="s">
        <v>621</v>
      </c>
      <c r="S56" s="11" t="s">
        <v>2</v>
      </c>
      <c r="T56" s="12" t="s">
        <v>622</v>
      </c>
      <c r="U56" s="18" t="s">
        <v>165</v>
      </c>
      <c r="V56" s="18">
        <v>28.33</v>
      </c>
      <c r="W56" s="17" t="s">
        <v>126</v>
      </c>
      <c r="X56" s="18" t="s">
        <v>126</v>
      </c>
      <c r="Y56" s="18" t="s">
        <v>126</v>
      </c>
      <c r="Z56" s="18" t="s">
        <v>388</v>
      </c>
      <c r="AA56" s="18" t="s">
        <v>415</v>
      </c>
      <c r="AB56" s="39">
        <v>377074342.30000001</v>
      </c>
      <c r="AC56" s="40">
        <v>41791</v>
      </c>
      <c r="AD56" s="38" t="str">
        <f t="shared" si="6"/>
        <v>Alto</v>
      </c>
      <c r="AE56" s="41" t="s">
        <v>388</v>
      </c>
      <c r="AI56" s="56"/>
      <c r="AJ56" s="56"/>
      <c r="AK56" s="56"/>
      <c r="AL56" s="56"/>
      <c r="AM56" s="56"/>
      <c r="AN56" s="56"/>
      <c r="AO56" s="56"/>
      <c r="AP56" s="56"/>
    </row>
    <row r="57" spans="1:42" s="3" customFormat="1" ht="25.5" customHeight="1" x14ac:dyDescent="0.2">
      <c r="A57" s="67" t="s">
        <v>23</v>
      </c>
      <c r="B57" s="65" t="s">
        <v>138</v>
      </c>
      <c r="C57" s="9" t="str">
        <f>I57</f>
        <v>Barragem Peão</v>
      </c>
      <c r="D57" s="36" t="s">
        <v>31</v>
      </c>
      <c r="E57" s="36">
        <v>2006</v>
      </c>
      <c r="F57" s="10" t="s">
        <v>39</v>
      </c>
      <c r="G57" s="11" t="s">
        <v>23</v>
      </c>
      <c r="H57" s="24" t="s">
        <v>743</v>
      </c>
      <c r="I57" s="11" t="s">
        <v>25</v>
      </c>
      <c r="J57" s="18" t="s">
        <v>649</v>
      </c>
      <c r="K57" s="18" t="s">
        <v>373</v>
      </c>
      <c r="L57" s="11" t="s">
        <v>26</v>
      </c>
      <c r="M57" s="11" t="s">
        <v>27</v>
      </c>
      <c r="N57" s="11" t="s">
        <v>28</v>
      </c>
      <c r="O57" s="46">
        <v>-15.175555555555601</v>
      </c>
      <c r="P57" s="46">
        <v>-42.156388888888898</v>
      </c>
      <c r="Q57" s="12" t="s">
        <v>431</v>
      </c>
      <c r="R57" s="11" t="s">
        <v>37</v>
      </c>
      <c r="S57" s="11" t="s">
        <v>2</v>
      </c>
      <c r="T57" s="11" t="s">
        <v>64</v>
      </c>
      <c r="U57" s="9" t="s">
        <v>29</v>
      </c>
      <c r="V57" s="13" t="s">
        <v>126</v>
      </c>
      <c r="W57" s="13">
        <v>0.44</v>
      </c>
      <c r="X57" s="13">
        <v>35.200000000000003</v>
      </c>
      <c r="Y57" s="13">
        <v>240</v>
      </c>
      <c r="Z57" s="13" t="s">
        <v>390</v>
      </c>
      <c r="AA57" s="13" t="s">
        <v>419</v>
      </c>
      <c r="AB57" s="39">
        <v>56703167.270000003</v>
      </c>
      <c r="AC57" s="40">
        <v>38869</v>
      </c>
      <c r="AD57" s="38" t="str">
        <f t="shared" si="6"/>
        <v>Médio</v>
      </c>
      <c r="AE57" s="41" t="s">
        <v>390</v>
      </c>
      <c r="AF57" s="3" t="s">
        <v>701</v>
      </c>
      <c r="AI57" s="56">
        <v>0</v>
      </c>
      <c r="AJ57" s="56">
        <v>0</v>
      </c>
      <c r="AK57" s="56">
        <v>0</v>
      </c>
      <c r="AL57" s="56">
        <v>0</v>
      </c>
      <c r="AM57" s="56">
        <v>1</v>
      </c>
      <c r="AN57" s="56">
        <f>((AJ57*3)+(AI57*3)+(2*AK57)+(AM57))/9</f>
        <v>0.1111111111111111</v>
      </c>
      <c r="AO57" s="56" t="str">
        <f>IF(AN57&lt;0.7,"operação insatisfatória","operação satisfatória")</f>
        <v>operação insatisfatória</v>
      </c>
      <c r="AP57" s="56" t="s">
        <v>699</v>
      </c>
    </row>
    <row r="58" spans="1:42" s="3" customFormat="1" ht="25.5" customHeight="1" x14ac:dyDescent="0.2">
      <c r="A58" s="69"/>
      <c r="B58" s="66"/>
      <c r="C58" s="9" t="str">
        <f>I58</f>
        <v>Barragem Setúbal</v>
      </c>
      <c r="D58" s="36" t="s">
        <v>38</v>
      </c>
      <c r="E58" s="36">
        <v>2006</v>
      </c>
      <c r="F58" s="9" t="s">
        <v>32</v>
      </c>
      <c r="G58" s="11" t="s">
        <v>23</v>
      </c>
      <c r="H58" s="24" t="s">
        <v>743</v>
      </c>
      <c r="I58" s="11" t="s">
        <v>33</v>
      </c>
      <c r="J58" s="18" t="s">
        <v>649</v>
      </c>
      <c r="K58" s="18" t="s">
        <v>373</v>
      </c>
      <c r="L58" s="11" t="s">
        <v>26</v>
      </c>
      <c r="M58" s="11" t="s">
        <v>34</v>
      </c>
      <c r="N58" s="11" t="s">
        <v>35</v>
      </c>
      <c r="O58" s="46">
        <v>-17.158333333333299</v>
      </c>
      <c r="P58" s="46">
        <v>-42.242222222222203</v>
      </c>
      <c r="Q58" s="12" t="s">
        <v>431</v>
      </c>
      <c r="R58" s="11" t="s">
        <v>36</v>
      </c>
      <c r="S58" s="11" t="s">
        <v>2</v>
      </c>
      <c r="T58" s="12" t="s">
        <v>126</v>
      </c>
      <c r="U58" s="9" t="s">
        <v>29</v>
      </c>
      <c r="V58" s="13" t="s">
        <v>126</v>
      </c>
      <c r="W58" s="13">
        <v>5.8</v>
      </c>
      <c r="X58" s="13">
        <v>130</v>
      </c>
      <c r="Y58" s="13">
        <v>760</v>
      </c>
      <c r="Z58" s="13" t="s">
        <v>390</v>
      </c>
      <c r="AA58" s="13" t="s">
        <v>419</v>
      </c>
      <c r="AB58" s="39">
        <v>85166843.719999999</v>
      </c>
      <c r="AC58" s="40">
        <v>38869</v>
      </c>
      <c r="AD58" s="38" t="str">
        <f t="shared" si="6"/>
        <v>Médio</v>
      </c>
      <c r="AE58" s="41" t="s">
        <v>390</v>
      </c>
      <c r="AF58" s="3" t="s">
        <v>701</v>
      </c>
      <c r="AI58" s="56">
        <v>1</v>
      </c>
      <c r="AJ58" s="56">
        <v>0</v>
      </c>
      <c r="AK58" s="56">
        <v>0</v>
      </c>
      <c r="AL58" s="56">
        <v>0</v>
      </c>
      <c r="AM58" s="56">
        <v>1</v>
      </c>
      <c r="AN58" s="56">
        <f>((AJ58*3)+(AI58*3)+(2*AK58)+(AM58))/9</f>
        <v>0.44444444444444442</v>
      </c>
      <c r="AO58" s="56" t="str">
        <f>IF(AN58&lt;0.7,"operação insatisfatória","operação satisfatória")</f>
        <v>operação insatisfatória</v>
      </c>
      <c r="AP58" s="56" t="s">
        <v>699</v>
      </c>
    </row>
    <row r="59" spans="1:42" s="3" customFormat="1" ht="49.5" customHeight="1" x14ac:dyDescent="0.2">
      <c r="A59" s="67" t="s">
        <v>42</v>
      </c>
      <c r="B59" s="18" t="s">
        <v>43</v>
      </c>
      <c r="C59" s="9" t="str">
        <f>I59</f>
        <v>Barragem Oiticica</v>
      </c>
      <c r="D59" s="36" t="s">
        <v>40</v>
      </c>
      <c r="E59" s="36">
        <v>2006</v>
      </c>
      <c r="F59" s="9" t="s">
        <v>41</v>
      </c>
      <c r="G59" s="11" t="s">
        <v>42</v>
      </c>
      <c r="H59" s="9" t="s">
        <v>743</v>
      </c>
      <c r="I59" s="11" t="s">
        <v>44</v>
      </c>
      <c r="J59" s="18" t="s">
        <v>649</v>
      </c>
      <c r="K59" s="18">
        <v>123632</v>
      </c>
      <c r="L59" s="11" t="s">
        <v>45</v>
      </c>
      <c r="M59" s="11" t="s">
        <v>46</v>
      </c>
      <c r="N59" s="11" t="s">
        <v>47</v>
      </c>
      <c r="O59" s="46">
        <v>-6.1530555555555599</v>
      </c>
      <c r="P59" s="46">
        <v>-37.123333333333299</v>
      </c>
      <c r="Q59" s="12" t="s">
        <v>642</v>
      </c>
      <c r="R59" s="11" t="s">
        <v>48</v>
      </c>
      <c r="S59" s="12" t="s">
        <v>142</v>
      </c>
      <c r="T59" s="12" t="s">
        <v>372</v>
      </c>
      <c r="U59" s="9" t="s">
        <v>49</v>
      </c>
      <c r="V59" s="17" t="s">
        <v>126</v>
      </c>
      <c r="W59" s="13">
        <v>8.7159999999999993</v>
      </c>
      <c r="X59" s="13">
        <v>556.29999999999995</v>
      </c>
      <c r="Y59" s="13">
        <v>5999</v>
      </c>
      <c r="Z59" s="17" t="s">
        <v>389</v>
      </c>
      <c r="AA59" s="13" t="s">
        <v>363</v>
      </c>
      <c r="AB59" s="39">
        <v>84451294.590000004</v>
      </c>
      <c r="AC59" s="40">
        <v>38777</v>
      </c>
      <c r="AD59" s="38" t="str">
        <f t="shared" si="6"/>
        <v>Médio</v>
      </c>
      <c r="AE59" s="41" t="s">
        <v>741</v>
      </c>
      <c r="AI59" s="56"/>
      <c r="AJ59" s="56"/>
      <c r="AK59" s="56"/>
      <c r="AL59" s="56"/>
      <c r="AM59" s="56"/>
      <c r="AN59" s="56"/>
      <c r="AO59" s="56"/>
      <c r="AP59" s="56"/>
    </row>
    <row r="60" spans="1:42" s="3" customFormat="1" ht="38.25" customHeight="1" x14ac:dyDescent="0.2">
      <c r="A60" s="68"/>
      <c r="B60" s="26" t="s">
        <v>43</v>
      </c>
      <c r="C60" s="18" t="s">
        <v>423</v>
      </c>
      <c r="D60" s="35" t="s">
        <v>144</v>
      </c>
      <c r="E60" s="35">
        <v>2006</v>
      </c>
      <c r="F60" s="35" t="s">
        <v>145</v>
      </c>
      <c r="G60" s="28" t="s">
        <v>42</v>
      </c>
      <c r="H60" s="24" t="s">
        <v>743</v>
      </c>
      <c r="I60" s="18" t="s">
        <v>387</v>
      </c>
      <c r="J60" s="18" t="s">
        <v>649</v>
      </c>
      <c r="K60" s="18">
        <v>125072</v>
      </c>
      <c r="L60" s="12" t="s">
        <v>146</v>
      </c>
      <c r="M60" s="12" t="s">
        <v>148</v>
      </c>
      <c r="N60" s="12" t="s">
        <v>149</v>
      </c>
      <c r="O60" s="45">
        <v>-5.9375</v>
      </c>
      <c r="P60" s="45">
        <v>-35.412777777777798</v>
      </c>
      <c r="Q60" s="12" t="s">
        <v>642</v>
      </c>
      <c r="R60" s="12" t="s">
        <v>424</v>
      </c>
      <c r="S60" s="12" t="s">
        <v>2</v>
      </c>
      <c r="T60" s="12" t="s">
        <v>365</v>
      </c>
      <c r="U60" s="9" t="s">
        <v>49</v>
      </c>
      <c r="V60" s="17" t="s">
        <v>126</v>
      </c>
      <c r="W60" s="17" t="s">
        <v>426</v>
      </c>
      <c r="X60" s="17" t="s">
        <v>425</v>
      </c>
      <c r="Y60" s="17" t="s">
        <v>126</v>
      </c>
      <c r="Z60" s="17" t="s">
        <v>390</v>
      </c>
      <c r="AA60" s="17" t="s">
        <v>412</v>
      </c>
      <c r="AB60" s="39">
        <v>49753092.380000003</v>
      </c>
      <c r="AC60" s="40">
        <v>39052</v>
      </c>
      <c r="AD60" s="38" t="str">
        <f t="shared" si="6"/>
        <v>Baixo</v>
      </c>
      <c r="AE60" s="41" t="s">
        <v>679</v>
      </c>
      <c r="AF60" s="3" t="s">
        <v>678</v>
      </c>
      <c r="AI60" s="56">
        <v>1</v>
      </c>
      <c r="AJ60" s="56">
        <v>0</v>
      </c>
      <c r="AK60" s="56">
        <v>0</v>
      </c>
      <c r="AL60" s="56">
        <v>0</v>
      </c>
      <c r="AM60" s="56">
        <v>0</v>
      </c>
      <c r="AN60" s="56">
        <f>((AJ60*3)+(AI60*3)+(2*AK60)+(AM60))/9</f>
        <v>0.33333333333333331</v>
      </c>
      <c r="AO60" s="56" t="str">
        <f>IF(AN60&lt;0.7,"operação insatisfatória","operação satisfatória")</f>
        <v>operação insatisfatória</v>
      </c>
      <c r="AP60" s="56" t="s">
        <v>699</v>
      </c>
    </row>
    <row r="61" spans="1:42" s="3" customFormat="1" ht="25.5" customHeight="1" x14ac:dyDescent="0.2">
      <c r="A61" s="11" t="s">
        <v>108</v>
      </c>
      <c r="B61" s="9" t="s">
        <v>167</v>
      </c>
      <c r="C61" s="9" t="str">
        <f>I61</f>
        <v>Barragem de Pinheiros</v>
      </c>
      <c r="D61" s="36" t="s">
        <v>135</v>
      </c>
      <c r="E61" s="36">
        <v>2007</v>
      </c>
      <c r="F61" s="9" t="s">
        <v>117</v>
      </c>
      <c r="G61" s="28" t="s">
        <v>108</v>
      </c>
      <c r="H61" s="24" t="s">
        <v>743</v>
      </c>
      <c r="I61" s="18" t="s">
        <v>109</v>
      </c>
      <c r="J61" s="18" t="s">
        <v>649</v>
      </c>
      <c r="K61" s="18" t="s">
        <v>373</v>
      </c>
      <c r="L61" s="12" t="s">
        <v>110</v>
      </c>
      <c r="M61" s="12" t="s">
        <v>168</v>
      </c>
      <c r="N61" s="12" t="s">
        <v>169</v>
      </c>
      <c r="O61" s="45">
        <v>-18.4783333333333</v>
      </c>
      <c r="P61" s="45">
        <v>-40.148055555555601</v>
      </c>
      <c r="Q61" s="12" t="s">
        <v>431</v>
      </c>
      <c r="R61" s="12" t="s">
        <v>111</v>
      </c>
      <c r="S61" s="12" t="s">
        <v>2</v>
      </c>
      <c r="T61" s="12" t="s">
        <v>112</v>
      </c>
      <c r="U61" s="9" t="s">
        <v>113</v>
      </c>
      <c r="V61" s="17" t="s">
        <v>126</v>
      </c>
      <c r="W61" s="17" t="s">
        <v>170</v>
      </c>
      <c r="X61" s="17">
        <v>10.11</v>
      </c>
      <c r="Y61" s="17">
        <v>199</v>
      </c>
      <c r="Z61" s="17" t="s">
        <v>389</v>
      </c>
      <c r="AA61" s="17" t="s">
        <v>418</v>
      </c>
      <c r="AB61" s="39">
        <v>15842254.300000001</v>
      </c>
      <c r="AC61" s="40">
        <v>39142</v>
      </c>
      <c r="AD61" s="38" t="str">
        <f t="shared" si="6"/>
        <v>Baixo</v>
      </c>
      <c r="AE61" s="41" t="s">
        <v>692</v>
      </c>
      <c r="AI61" s="56"/>
      <c r="AJ61" s="56"/>
      <c r="AK61" s="56"/>
      <c r="AL61" s="56"/>
      <c r="AM61" s="56"/>
      <c r="AN61" s="56"/>
      <c r="AO61" s="56"/>
      <c r="AP61" s="56"/>
    </row>
    <row r="62" spans="1:42" s="3" customFormat="1" ht="25.5" customHeight="1" x14ac:dyDescent="0.2">
      <c r="A62" s="12" t="s">
        <v>354</v>
      </c>
      <c r="B62" s="18" t="s">
        <v>353</v>
      </c>
      <c r="C62" s="12" t="s">
        <v>355</v>
      </c>
      <c r="D62" s="35" t="s">
        <v>256</v>
      </c>
      <c r="E62" s="35">
        <v>2011</v>
      </c>
      <c r="F62" s="18" t="s">
        <v>352</v>
      </c>
      <c r="G62" s="28" t="s">
        <v>354</v>
      </c>
      <c r="H62" s="9" t="s">
        <v>743</v>
      </c>
      <c r="I62" s="18" t="s">
        <v>355</v>
      </c>
      <c r="J62" s="18" t="s">
        <v>650</v>
      </c>
      <c r="K62" s="18">
        <v>104037</v>
      </c>
      <c r="L62" s="12" t="s">
        <v>337</v>
      </c>
      <c r="M62" s="12" t="s">
        <v>356</v>
      </c>
      <c r="N62" s="12" t="s">
        <v>357</v>
      </c>
      <c r="O62" s="45">
        <v>-12.401111111111099</v>
      </c>
      <c r="P62" s="45">
        <v>-55.532777777777802</v>
      </c>
      <c r="Q62" s="12" t="s">
        <v>432</v>
      </c>
      <c r="R62" s="12" t="s">
        <v>358</v>
      </c>
      <c r="S62" s="12" t="s">
        <v>2</v>
      </c>
      <c r="T62" s="12" t="s">
        <v>359</v>
      </c>
      <c r="U62" s="9" t="s">
        <v>360</v>
      </c>
      <c r="V62" s="17">
        <v>0.73</v>
      </c>
      <c r="W62" s="17" t="s">
        <v>126</v>
      </c>
      <c r="X62" s="17" t="s">
        <v>126</v>
      </c>
      <c r="Y62" s="17" t="s">
        <v>126</v>
      </c>
      <c r="Z62" s="17" t="s">
        <v>686</v>
      </c>
      <c r="AA62" s="17" t="s">
        <v>415</v>
      </c>
      <c r="AB62" s="39">
        <v>44873118.950000003</v>
      </c>
      <c r="AC62" s="40">
        <v>40575</v>
      </c>
      <c r="AD62" s="38" t="str">
        <f t="shared" si="6"/>
        <v>Baixo</v>
      </c>
      <c r="AE62" s="53" t="s">
        <v>661</v>
      </c>
      <c r="AI62" s="56"/>
      <c r="AJ62" s="56"/>
      <c r="AK62" s="56"/>
      <c r="AL62" s="56"/>
      <c r="AM62" s="56"/>
      <c r="AN62" s="56"/>
      <c r="AO62" s="56"/>
      <c r="AP62" s="56"/>
    </row>
    <row r="63" spans="1:42" s="3" customFormat="1" ht="38.25" customHeight="1" x14ac:dyDescent="0.2">
      <c r="A63" s="12" t="s">
        <v>185</v>
      </c>
      <c r="B63" s="18" t="s">
        <v>131</v>
      </c>
      <c r="C63" s="18" t="s">
        <v>179</v>
      </c>
      <c r="D63" s="35" t="s">
        <v>177</v>
      </c>
      <c r="E63" s="35">
        <v>2007</v>
      </c>
      <c r="F63" s="18" t="s">
        <v>178</v>
      </c>
      <c r="G63" s="12" t="s">
        <v>756</v>
      </c>
      <c r="H63" s="9" t="s">
        <v>743</v>
      </c>
      <c r="I63" s="12" t="s">
        <v>179</v>
      </c>
      <c r="J63" s="18" t="s">
        <v>649</v>
      </c>
      <c r="K63" s="9">
        <v>123499</v>
      </c>
      <c r="L63" s="12" t="s">
        <v>180</v>
      </c>
      <c r="M63" s="12" t="s">
        <v>183</v>
      </c>
      <c r="N63" s="12" t="s">
        <v>184</v>
      </c>
      <c r="O63" s="45">
        <v>-10.2769444444444</v>
      </c>
      <c r="P63" s="45">
        <v>-38.0544444444444</v>
      </c>
      <c r="Q63" s="12" t="s">
        <v>431</v>
      </c>
      <c r="R63" s="12" t="s">
        <v>181</v>
      </c>
      <c r="S63" s="12" t="s">
        <v>142</v>
      </c>
      <c r="T63" s="12" t="s">
        <v>182</v>
      </c>
      <c r="U63" s="18" t="s">
        <v>22</v>
      </c>
      <c r="V63" s="18" t="s">
        <v>126</v>
      </c>
      <c r="W63" s="17">
        <v>1.78</v>
      </c>
      <c r="X63" s="18">
        <v>48.6</v>
      </c>
      <c r="Y63" s="18">
        <v>700</v>
      </c>
      <c r="Z63" s="18" t="s">
        <v>390</v>
      </c>
      <c r="AA63" s="18" t="s">
        <v>131</v>
      </c>
      <c r="AB63" s="39">
        <v>50000000</v>
      </c>
      <c r="AC63" s="40">
        <v>39173</v>
      </c>
      <c r="AD63" s="38" t="str">
        <f t="shared" si="6"/>
        <v>Baixo</v>
      </c>
      <c r="AE63" s="41" t="s">
        <v>390</v>
      </c>
      <c r="AF63" s="3" t="s">
        <v>683</v>
      </c>
      <c r="AI63" s="56">
        <v>0</v>
      </c>
      <c r="AJ63" s="56">
        <v>0</v>
      </c>
      <c r="AK63" s="56">
        <v>0</v>
      </c>
      <c r="AL63" s="56">
        <v>0</v>
      </c>
      <c r="AM63" s="56">
        <v>0</v>
      </c>
      <c r="AN63" s="56">
        <f>((AJ63*3)+(AI63*3)+(2*AK63)+(AM63))/9</f>
        <v>0</v>
      </c>
      <c r="AO63" s="56" t="str">
        <f>IF(AN63&lt;0.7,"operação insatisfatória","operação satisfatória")</f>
        <v>operação insatisfatória</v>
      </c>
      <c r="AP63" s="56" t="s">
        <v>711</v>
      </c>
    </row>
    <row r="64" spans="1:42" s="3" customFormat="1" ht="38.25" customHeight="1" x14ac:dyDescent="0.2">
      <c r="A64" s="67" t="s">
        <v>394</v>
      </c>
      <c r="B64" s="67" t="s">
        <v>397</v>
      </c>
      <c r="C64" s="18" t="s">
        <v>392</v>
      </c>
      <c r="D64" s="35" t="s">
        <v>395</v>
      </c>
      <c r="E64" s="35">
        <v>2011</v>
      </c>
      <c r="F64" s="18" t="s">
        <v>405</v>
      </c>
      <c r="G64" s="11" t="s">
        <v>394</v>
      </c>
      <c r="H64" s="9" t="s">
        <v>743</v>
      </c>
      <c r="I64" s="18" t="s">
        <v>392</v>
      </c>
      <c r="J64" s="18" t="s">
        <v>649</v>
      </c>
      <c r="K64" s="9">
        <v>137540</v>
      </c>
      <c r="L64" s="12" t="s">
        <v>400</v>
      </c>
      <c r="M64" s="12" t="s">
        <v>408</v>
      </c>
      <c r="N64" s="12" t="s">
        <v>409</v>
      </c>
      <c r="O64" s="45">
        <v>-8.6050000000000004</v>
      </c>
      <c r="P64" s="45">
        <v>-35.892499999999998</v>
      </c>
      <c r="Q64" s="12" t="s">
        <v>642</v>
      </c>
      <c r="R64" s="12" t="s">
        <v>407</v>
      </c>
      <c r="S64" s="12" t="s">
        <v>2</v>
      </c>
      <c r="T64" s="12" t="s">
        <v>406</v>
      </c>
      <c r="U64" s="18" t="s">
        <v>89</v>
      </c>
      <c r="V64" s="18" t="s">
        <v>126</v>
      </c>
      <c r="W64" s="17">
        <v>0.1</v>
      </c>
      <c r="X64" s="18">
        <v>16.88</v>
      </c>
      <c r="Y64" s="18">
        <v>125.3</v>
      </c>
      <c r="Z64" s="18" t="s">
        <v>389</v>
      </c>
      <c r="AA64" s="18" t="s">
        <v>412</v>
      </c>
      <c r="AB64" s="39">
        <v>50000000</v>
      </c>
      <c r="AC64" s="40">
        <v>40848</v>
      </c>
      <c r="AD64" s="38" t="str">
        <f t="shared" si="6"/>
        <v>Baixo</v>
      </c>
      <c r="AE64" s="53" t="s">
        <v>663</v>
      </c>
      <c r="AI64" s="56"/>
      <c r="AJ64" s="56"/>
      <c r="AK64" s="56"/>
      <c r="AL64" s="56"/>
      <c r="AM64" s="56"/>
      <c r="AN64" s="56"/>
      <c r="AO64" s="56"/>
      <c r="AP64" s="56"/>
    </row>
    <row r="65" spans="1:42" s="3" customFormat="1" ht="38.25" customHeight="1" x14ac:dyDescent="0.2">
      <c r="A65" s="68"/>
      <c r="B65" s="68"/>
      <c r="C65" s="18" t="s">
        <v>393</v>
      </c>
      <c r="D65" s="35" t="s">
        <v>396</v>
      </c>
      <c r="E65" s="35">
        <v>2011</v>
      </c>
      <c r="F65" s="18" t="s">
        <v>398</v>
      </c>
      <c r="G65" s="11" t="s">
        <v>394</v>
      </c>
      <c r="H65" s="9" t="s">
        <v>743</v>
      </c>
      <c r="I65" s="18" t="s">
        <v>399</v>
      </c>
      <c r="J65" s="18" t="s">
        <v>649</v>
      </c>
      <c r="K65" s="9">
        <v>137559</v>
      </c>
      <c r="L65" s="12" t="s">
        <v>400</v>
      </c>
      <c r="M65" s="12" t="s">
        <v>401</v>
      </c>
      <c r="N65" s="12" t="s">
        <v>402</v>
      </c>
      <c r="O65" s="45">
        <v>-8.6205555555555602</v>
      </c>
      <c r="P65" s="45">
        <v>-35.858888888888899</v>
      </c>
      <c r="Q65" s="12" t="s">
        <v>642</v>
      </c>
      <c r="R65" s="12" t="s">
        <v>403</v>
      </c>
      <c r="S65" s="12" t="s">
        <v>2</v>
      </c>
      <c r="T65" s="12" t="s">
        <v>404</v>
      </c>
      <c r="U65" s="18" t="s">
        <v>89</v>
      </c>
      <c r="V65" s="18" t="s">
        <v>126</v>
      </c>
      <c r="W65" s="17">
        <v>0.15</v>
      </c>
      <c r="X65" s="18">
        <v>6.23</v>
      </c>
      <c r="Y65" s="18">
        <v>75.25</v>
      </c>
      <c r="Z65" s="18" t="s">
        <v>389</v>
      </c>
      <c r="AA65" s="18" t="s">
        <v>412</v>
      </c>
      <c r="AB65" s="39">
        <v>15000000</v>
      </c>
      <c r="AC65" s="40">
        <v>40848</v>
      </c>
      <c r="AD65" s="38" t="str">
        <f t="shared" si="6"/>
        <v>Baixo</v>
      </c>
      <c r="AE65" s="53" t="s">
        <v>664</v>
      </c>
      <c r="AI65" s="56"/>
      <c r="AJ65" s="56"/>
      <c r="AK65" s="56"/>
      <c r="AL65" s="56"/>
      <c r="AM65" s="56"/>
      <c r="AN65" s="56"/>
      <c r="AO65" s="56"/>
      <c r="AP65" s="56"/>
    </row>
    <row r="66" spans="1:42" s="3" customFormat="1" ht="39.75" customHeight="1" x14ac:dyDescent="0.2">
      <c r="A66" s="68"/>
      <c r="B66" s="68"/>
      <c r="C66" s="18" t="s">
        <v>447</v>
      </c>
      <c r="D66" s="35" t="s">
        <v>451</v>
      </c>
      <c r="E66" s="35">
        <v>2012</v>
      </c>
      <c r="F66" s="18" t="s">
        <v>448</v>
      </c>
      <c r="G66" s="11" t="s">
        <v>394</v>
      </c>
      <c r="H66" s="9" t="s">
        <v>743</v>
      </c>
      <c r="I66" s="18" t="s">
        <v>447</v>
      </c>
      <c r="J66" s="18" t="s">
        <v>649</v>
      </c>
      <c r="K66" s="9">
        <v>138340</v>
      </c>
      <c r="L66" s="12" t="s">
        <v>400</v>
      </c>
      <c r="M66" s="12" t="s">
        <v>449</v>
      </c>
      <c r="N66" s="12" t="s">
        <v>313</v>
      </c>
      <c r="O66" s="45">
        <v>-8.5905555555555608</v>
      </c>
      <c r="P66" s="45">
        <v>-35.668611111111098</v>
      </c>
      <c r="Q66" s="12" t="s">
        <v>642</v>
      </c>
      <c r="R66" s="12" t="s">
        <v>450</v>
      </c>
      <c r="S66" s="12" t="s">
        <v>2</v>
      </c>
      <c r="T66" s="12" t="s">
        <v>450</v>
      </c>
      <c r="U66" s="12" t="s">
        <v>89</v>
      </c>
      <c r="V66" s="18" t="s">
        <v>126</v>
      </c>
      <c r="W66" s="17">
        <v>2.25</v>
      </c>
      <c r="X66" s="18">
        <v>131.16999999999999</v>
      </c>
      <c r="Y66" s="18">
        <v>3298.85</v>
      </c>
      <c r="Z66" s="18" t="s">
        <v>389</v>
      </c>
      <c r="AA66" s="18" t="s">
        <v>412</v>
      </c>
      <c r="AB66" s="39">
        <v>309523790</v>
      </c>
      <c r="AC66" s="40">
        <v>41030</v>
      </c>
      <c r="AD66" s="38" t="str">
        <f t="shared" si="6"/>
        <v>Alto</v>
      </c>
      <c r="AE66" s="53" t="s">
        <v>665</v>
      </c>
      <c r="AI66" s="56"/>
      <c r="AJ66" s="56"/>
      <c r="AK66" s="56"/>
      <c r="AL66" s="56"/>
      <c r="AM66" s="56"/>
      <c r="AN66" s="56"/>
      <c r="AO66" s="56"/>
      <c r="AP66" s="56"/>
    </row>
    <row r="67" spans="1:42" s="3" customFormat="1" ht="39.75" customHeight="1" x14ac:dyDescent="0.2">
      <c r="A67" s="68"/>
      <c r="B67" s="68"/>
      <c r="C67" s="18" t="s">
        <v>518</v>
      </c>
      <c r="D67" s="35" t="s">
        <v>526</v>
      </c>
      <c r="E67" s="35">
        <v>2013</v>
      </c>
      <c r="F67" s="18" t="s">
        <v>519</v>
      </c>
      <c r="G67" s="11" t="s">
        <v>394</v>
      </c>
      <c r="H67" s="9" t="s">
        <v>743</v>
      </c>
      <c r="I67" s="18" t="s">
        <v>520</v>
      </c>
      <c r="J67" s="18" t="s">
        <v>649</v>
      </c>
      <c r="K67" s="9">
        <v>171667</v>
      </c>
      <c r="L67" s="12" t="s">
        <v>400</v>
      </c>
      <c r="M67" s="12" t="s">
        <v>521</v>
      </c>
      <c r="N67" s="12" t="s">
        <v>522</v>
      </c>
      <c r="O67" s="45">
        <v>-8.8011111111111102</v>
      </c>
      <c r="P67" s="45">
        <v>-35.886666666666699</v>
      </c>
      <c r="Q67" s="12" t="s">
        <v>642</v>
      </c>
      <c r="R67" s="12" t="s">
        <v>523</v>
      </c>
      <c r="S67" s="12" t="s">
        <v>2</v>
      </c>
      <c r="T67" s="12" t="s">
        <v>524</v>
      </c>
      <c r="U67" s="12" t="s">
        <v>89</v>
      </c>
      <c r="V67" s="18" t="s">
        <v>126</v>
      </c>
      <c r="W67" s="17">
        <v>1.97</v>
      </c>
      <c r="X67" s="18">
        <v>35.659999999999997</v>
      </c>
      <c r="Y67" s="18">
        <v>206</v>
      </c>
      <c r="Z67" s="18" t="s">
        <v>389</v>
      </c>
      <c r="AA67" s="18" t="s">
        <v>412</v>
      </c>
      <c r="AB67" s="39">
        <v>99274541.430000007</v>
      </c>
      <c r="AC67" s="40">
        <v>41244</v>
      </c>
      <c r="AD67" s="38" t="str">
        <f t="shared" si="6"/>
        <v>Médio</v>
      </c>
      <c r="AE67" s="53" t="s">
        <v>665</v>
      </c>
      <c r="AI67" s="56"/>
      <c r="AJ67" s="56"/>
      <c r="AK67" s="56"/>
      <c r="AL67" s="56"/>
      <c r="AM67" s="56"/>
      <c r="AN67" s="56"/>
      <c r="AO67" s="56"/>
      <c r="AP67" s="56"/>
    </row>
    <row r="68" spans="1:42" s="3" customFormat="1" ht="39.75" customHeight="1" x14ac:dyDescent="0.2">
      <c r="A68" s="68"/>
      <c r="B68" s="68"/>
      <c r="C68" s="18" t="s">
        <v>545</v>
      </c>
      <c r="D68" s="35" t="s">
        <v>547</v>
      </c>
      <c r="E68" s="35">
        <v>2013</v>
      </c>
      <c r="F68" s="18" t="s">
        <v>546</v>
      </c>
      <c r="G68" s="11" t="s">
        <v>394</v>
      </c>
      <c r="H68" s="9" t="s">
        <v>743</v>
      </c>
      <c r="I68" s="18" t="s">
        <v>548</v>
      </c>
      <c r="J68" s="18" t="s">
        <v>649</v>
      </c>
      <c r="K68" s="9">
        <v>180083</v>
      </c>
      <c r="L68" s="12" t="s">
        <v>549</v>
      </c>
      <c r="M68" s="12" t="s">
        <v>550</v>
      </c>
      <c r="N68" s="12" t="s">
        <v>551</v>
      </c>
      <c r="O68" s="45">
        <v>-9.0589999999999993</v>
      </c>
      <c r="P68" s="45">
        <v>-36.578888888888898</v>
      </c>
      <c r="Q68" s="12" t="s">
        <v>642</v>
      </c>
      <c r="R68" s="12" t="s">
        <v>552</v>
      </c>
      <c r="S68" s="12" t="s">
        <v>2</v>
      </c>
      <c r="T68" s="12" t="s">
        <v>553</v>
      </c>
      <c r="U68" s="12" t="s">
        <v>89</v>
      </c>
      <c r="V68" s="18" t="s">
        <v>126</v>
      </c>
      <c r="W68" s="17">
        <v>0.27</v>
      </c>
      <c r="X68" s="18">
        <v>11.56</v>
      </c>
      <c r="Y68" s="18">
        <v>116.76</v>
      </c>
      <c r="Z68" s="18" t="s">
        <v>389</v>
      </c>
      <c r="AA68" s="18" t="s">
        <v>88</v>
      </c>
      <c r="AB68" s="39">
        <v>43488075.740000002</v>
      </c>
      <c r="AC68" s="40">
        <v>41456</v>
      </c>
      <c r="AD68" s="38" t="str">
        <f t="shared" ref="AD68" si="8">IF(AB68&lt;=50000000,$AH$2,IF(AND(AB68&gt;50000000,AB68&lt;=100000000),$AH$3,$AH$6))</f>
        <v>Baixo</v>
      </c>
      <c r="AE68" s="53" t="s">
        <v>663</v>
      </c>
      <c r="AI68" s="56"/>
      <c r="AJ68" s="56"/>
      <c r="AK68" s="56"/>
      <c r="AL68" s="56"/>
      <c r="AM68" s="56"/>
      <c r="AN68" s="56"/>
      <c r="AO68" s="56"/>
      <c r="AP68" s="56"/>
    </row>
    <row r="69" spans="1:42" s="3" customFormat="1" ht="39.75" customHeight="1" x14ac:dyDescent="0.2">
      <c r="A69" s="68"/>
      <c r="B69" s="68"/>
      <c r="C69" s="18" t="s">
        <v>623</v>
      </c>
      <c r="D69" s="35" t="s">
        <v>667</v>
      </c>
      <c r="E69" s="35">
        <v>2015</v>
      </c>
      <c r="F69" s="18" t="s">
        <v>624</v>
      </c>
      <c r="G69" s="11" t="s">
        <v>394</v>
      </c>
      <c r="H69" s="9" t="s">
        <v>743</v>
      </c>
      <c r="I69" s="18" t="s">
        <v>625</v>
      </c>
      <c r="J69" s="18" t="s">
        <v>649</v>
      </c>
      <c r="K69" s="9">
        <v>178644</v>
      </c>
      <c r="L69" s="12" t="s">
        <v>626</v>
      </c>
      <c r="M69" s="12" t="s">
        <v>627</v>
      </c>
      <c r="N69" s="12" t="s">
        <v>628</v>
      </c>
      <c r="O69" s="45">
        <v>-8.4811111111111099</v>
      </c>
      <c r="P69" s="45">
        <v>-36.8536111111111</v>
      </c>
      <c r="Q69" s="12" t="s">
        <v>103</v>
      </c>
      <c r="R69" s="12" t="s">
        <v>629</v>
      </c>
      <c r="S69" s="12" t="s">
        <v>630</v>
      </c>
      <c r="T69" s="12" t="s">
        <v>631</v>
      </c>
      <c r="U69" s="12" t="s">
        <v>89</v>
      </c>
      <c r="V69" s="18" t="s">
        <v>126</v>
      </c>
      <c r="W69" s="17">
        <v>0.22</v>
      </c>
      <c r="X69" s="18">
        <v>19.899999999999999</v>
      </c>
      <c r="Y69" s="18">
        <v>254.2</v>
      </c>
      <c r="Z69" s="18" t="s">
        <v>388</v>
      </c>
      <c r="AA69" s="18" t="s">
        <v>397</v>
      </c>
      <c r="AB69" s="39">
        <v>28385612</v>
      </c>
      <c r="AC69" s="40">
        <v>41456</v>
      </c>
      <c r="AD69" s="38" t="str">
        <f t="shared" si="6"/>
        <v>Baixo</v>
      </c>
      <c r="AE69" s="41" t="s">
        <v>680</v>
      </c>
      <c r="AI69" s="56"/>
      <c r="AJ69" s="56"/>
      <c r="AK69" s="56"/>
      <c r="AL69" s="56"/>
      <c r="AM69" s="56"/>
      <c r="AN69" s="56"/>
      <c r="AO69" s="56"/>
      <c r="AP69" s="56"/>
    </row>
    <row r="70" spans="1:42" s="3" customFormat="1" ht="62.25" customHeight="1" x14ac:dyDescent="0.2">
      <c r="A70" s="18" t="s">
        <v>427</v>
      </c>
      <c r="B70" s="18" t="s">
        <v>428</v>
      </c>
      <c r="C70" s="9" t="str">
        <f>I70</f>
        <v>Projeto de Integração do Rio São Francisco com as Bacias Hidrográficas do Nordeste Setentrional - Trechos I, II, III, IV, V e ramal do Agreste Pernambucano</v>
      </c>
      <c r="D70" s="36" t="s">
        <v>73</v>
      </c>
      <c r="E70" s="36">
        <v>2005</v>
      </c>
      <c r="F70" s="9" t="s">
        <v>74</v>
      </c>
      <c r="G70" s="11" t="s">
        <v>75</v>
      </c>
      <c r="H70" s="9" t="s">
        <v>743</v>
      </c>
      <c r="I70" s="11" t="s">
        <v>76</v>
      </c>
      <c r="J70" s="18" t="s">
        <v>647</v>
      </c>
      <c r="K70" s="18">
        <v>100412</v>
      </c>
      <c r="L70" s="11" t="s">
        <v>77</v>
      </c>
      <c r="M70" s="12" t="s">
        <v>155</v>
      </c>
      <c r="N70" s="12" t="s">
        <v>154</v>
      </c>
      <c r="O70" s="45">
        <v>-8.5453333333333301</v>
      </c>
      <c r="P70" s="45">
        <v>-39.455555555555598</v>
      </c>
      <c r="Q70" s="12" t="s">
        <v>103</v>
      </c>
      <c r="R70" s="12" t="s">
        <v>151</v>
      </c>
      <c r="S70" s="12" t="s">
        <v>150</v>
      </c>
      <c r="T70" s="12" t="s">
        <v>153</v>
      </c>
      <c r="U70" s="18" t="s">
        <v>152</v>
      </c>
      <c r="V70" s="13">
        <v>26.4</v>
      </c>
      <c r="W70" s="17" t="s">
        <v>126</v>
      </c>
      <c r="X70" s="17" t="s">
        <v>126</v>
      </c>
      <c r="Y70" s="17" t="s">
        <v>126</v>
      </c>
      <c r="Z70" s="17" t="s">
        <v>389</v>
      </c>
      <c r="AA70" s="17" t="s">
        <v>126</v>
      </c>
      <c r="AB70" s="39" t="s">
        <v>458</v>
      </c>
      <c r="AC70" s="40">
        <v>38596</v>
      </c>
      <c r="AD70" s="38" t="str">
        <f t="shared" si="6"/>
        <v>Alto</v>
      </c>
      <c r="AE70" s="41" t="s">
        <v>662</v>
      </c>
      <c r="AI70" s="56"/>
      <c r="AJ70" s="56"/>
      <c r="AK70" s="56"/>
      <c r="AL70" s="56"/>
      <c r="AM70" s="56"/>
      <c r="AN70" s="56"/>
      <c r="AO70" s="56"/>
      <c r="AP70" s="56"/>
    </row>
    <row r="71" spans="1:42" s="3" customFormat="1" ht="25.5" customHeight="1" x14ac:dyDescent="0.2">
      <c r="A71" s="18" t="s">
        <v>440</v>
      </c>
      <c r="B71" s="18" t="s">
        <v>441</v>
      </c>
      <c r="C71" s="18" t="s">
        <v>433</v>
      </c>
      <c r="D71" s="36" t="s">
        <v>434</v>
      </c>
      <c r="E71" s="36">
        <v>2012</v>
      </c>
      <c r="F71" s="18" t="s">
        <v>435</v>
      </c>
      <c r="G71" s="12" t="s">
        <v>436</v>
      </c>
      <c r="H71" s="9" t="s">
        <v>743</v>
      </c>
      <c r="I71" s="18" t="s">
        <v>443</v>
      </c>
      <c r="J71" s="18" t="s">
        <v>649</v>
      </c>
      <c r="K71" s="9">
        <v>140426</v>
      </c>
      <c r="L71" s="12" t="s">
        <v>444</v>
      </c>
      <c r="M71" s="12" t="s">
        <v>437</v>
      </c>
      <c r="N71" s="12" t="s">
        <v>438</v>
      </c>
      <c r="O71" s="45">
        <v>-17.2908333333333</v>
      </c>
      <c r="P71" s="45">
        <v>-50.139722222222197</v>
      </c>
      <c r="Q71" s="12" t="s">
        <v>430</v>
      </c>
      <c r="R71" s="12" t="s">
        <v>439</v>
      </c>
      <c r="S71" s="12" t="s">
        <v>2</v>
      </c>
      <c r="T71" s="12" t="s">
        <v>442</v>
      </c>
      <c r="U71" s="18" t="s">
        <v>98</v>
      </c>
      <c r="V71" s="18" t="s">
        <v>126</v>
      </c>
      <c r="W71" s="17">
        <v>3.95</v>
      </c>
      <c r="X71" s="18">
        <v>1.72</v>
      </c>
      <c r="Y71" s="18">
        <v>93.47</v>
      </c>
      <c r="Z71" s="18" t="s">
        <v>388</v>
      </c>
      <c r="AA71" s="18" t="s">
        <v>414</v>
      </c>
      <c r="AB71" s="39">
        <v>13182299.08</v>
      </c>
      <c r="AC71" s="40">
        <v>40909</v>
      </c>
      <c r="AD71" s="38" t="str">
        <f t="shared" si="6"/>
        <v>Baixo</v>
      </c>
      <c r="AE71" s="41" t="s">
        <v>388</v>
      </c>
      <c r="AF71" s="3" t="s">
        <v>685</v>
      </c>
      <c r="AI71" s="56"/>
      <c r="AJ71" s="56"/>
      <c r="AK71" s="56"/>
      <c r="AL71" s="56"/>
      <c r="AM71" s="56"/>
      <c r="AN71" s="56"/>
      <c r="AO71" s="56"/>
      <c r="AP71" s="56"/>
    </row>
    <row r="72" spans="1:42" s="3" customFormat="1" ht="138" customHeight="1" x14ac:dyDescent="0.2">
      <c r="A72" s="12" t="s">
        <v>588</v>
      </c>
      <c r="B72" s="18" t="s">
        <v>589</v>
      </c>
      <c r="C72" s="18" t="s">
        <v>590</v>
      </c>
      <c r="D72" s="35" t="s">
        <v>591</v>
      </c>
      <c r="E72" s="35">
        <v>2013</v>
      </c>
      <c r="F72" s="35" t="s">
        <v>592</v>
      </c>
      <c r="G72" s="12" t="s">
        <v>600</v>
      </c>
      <c r="H72" s="9" t="s">
        <v>743</v>
      </c>
      <c r="I72" s="18" t="s">
        <v>593</v>
      </c>
      <c r="J72" s="18" t="s">
        <v>650</v>
      </c>
      <c r="K72" s="9">
        <v>134730</v>
      </c>
      <c r="L72" s="12" t="s">
        <v>594</v>
      </c>
      <c r="M72" s="12" t="s">
        <v>595</v>
      </c>
      <c r="N72" s="12" t="s">
        <v>596</v>
      </c>
      <c r="O72" s="18">
        <v>3.2</v>
      </c>
      <c r="P72" s="18">
        <v>-60.5</v>
      </c>
      <c r="Q72" s="12" t="s">
        <v>432</v>
      </c>
      <c r="R72" s="12" t="s">
        <v>597</v>
      </c>
      <c r="S72" s="12" t="s">
        <v>2</v>
      </c>
      <c r="T72" s="12" t="s">
        <v>598</v>
      </c>
      <c r="U72" s="18" t="s">
        <v>599</v>
      </c>
      <c r="V72" s="18">
        <v>1</v>
      </c>
      <c r="W72" s="17" t="s">
        <v>126</v>
      </c>
      <c r="X72" s="18" t="s">
        <v>126</v>
      </c>
      <c r="Y72" s="18" t="s">
        <v>126</v>
      </c>
      <c r="Z72" s="18" t="s">
        <v>388</v>
      </c>
      <c r="AA72" s="18" t="s">
        <v>415</v>
      </c>
      <c r="AB72" s="39">
        <v>33583204.549999997</v>
      </c>
      <c r="AC72" s="40">
        <v>41183</v>
      </c>
      <c r="AD72" s="38" t="str">
        <f t="shared" si="6"/>
        <v>Baixo</v>
      </c>
      <c r="AE72" s="41" t="s">
        <v>388</v>
      </c>
      <c r="AF72" s="3" t="s">
        <v>689</v>
      </c>
      <c r="AI72" s="56"/>
      <c r="AJ72" s="56"/>
      <c r="AK72" s="56"/>
      <c r="AL72" s="56"/>
      <c r="AM72" s="56"/>
      <c r="AN72" s="56"/>
      <c r="AO72" s="56"/>
      <c r="AP72" s="56"/>
    </row>
    <row r="73" spans="1:42" s="3" customFormat="1" ht="90" customHeight="1" x14ac:dyDescent="0.2">
      <c r="A73" s="12" t="s">
        <v>633</v>
      </c>
      <c r="B73" s="18" t="s">
        <v>632</v>
      </c>
      <c r="C73" s="18" t="s">
        <v>634</v>
      </c>
      <c r="D73" s="35" t="s">
        <v>635</v>
      </c>
      <c r="E73" s="35">
        <v>2015</v>
      </c>
      <c r="F73" s="35" t="s">
        <v>636</v>
      </c>
      <c r="G73" s="12" t="s">
        <v>633</v>
      </c>
      <c r="H73" s="18" t="s">
        <v>743</v>
      </c>
      <c r="I73" s="18" t="s">
        <v>637</v>
      </c>
      <c r="J73" s="18" t="s">
        <v>649</v>
      </c>
      <c r="K73" s="9">
        <v>208025</v>
      </c>
      <c r="L73" s="12" t="s">
        <v>638</v>
      </c>
      <c r="M73" s="12" t="s">
        <v>639</v>
      </c>
      <c r="N73" s="12" t="s">
        <v>640</v>
      </c>
      <c r="O73" s="12">
        <v>-3.50138888888889</v>
      </c>
      <c r="P73" s="12">
        <v>-41.417499999999997</v>
      </c>
      <c r="Q73" s="12" t="s">
        <v>15</v>
      </c>
      <c r="R73" s="12" t="s">
        <v>523</v>
      </c>
      <c r="S73" s="12" t="s">
        <v>142</v>
      </c>
      <c r="T73" s="12" t="s">
        <v>641</v>
      </c>
      <c r="U73" s="18" t="s">
        <v>19</v>
      </c>
      <c r="V73" s="18" t="s">
        <v>126</v>
      </c>
      <c r="W73" s="17">
        <v>1.26</v>
      </c>
      <c r="X73" s="18">
        <v>50.5</v>
      </c>
      <c r="Y73" s="18">
        <v>274.60000000000002</v>
      </c>
      <c r="Z73" s="18" t="s">
        <v>389</v>
      </c>
      <c r="AA73" s="18" t="s">
        <v>412</v>
      </c>
      <c r="AB73" s="39">
        <v>105079109.05</v>
      </c>
      <c r="AC73" s="40">
        <v>40725</v>
      </c>
      <c r="AD73" s="38" t="str">
        <f t="shared" si="6"/>
        <v>Alto</v>
      </c>
      <c r="AE73" s="41" t="s">
        <v>662</v>
      </c>
      <c r="AF73" s="3" t="s">
        <v>684</v>
      </c>
      <c r="AI73" s="56"/>
      <c r="AJ73" s="56"/>
      <c r="AK73" s="56"/>
      <c r="AL73" s="56"/>
      <c r="AM73" s="56"/>
      <c r="AN73" s="56"/>
      <c r="AO73" s="56"/>
      <c r="AP73" s="56"/>
    </row>
    <row r="74" spans="1:42" s="3" customFormat="1" ht="91.5" customHeight="1" x14ac:dyDescent="0.2">
      <c r="A74" s="11" t="s">
        <v>765</v>
      </c>
      <c r="B74" s="18" t="s">
        <v>771</v>
      </c>
      <c r="C74" s="18" t="s">
        <v>766</v>
      </c>
      <c r="D74" s="35" t="s">
        <v>767</v>
      </c>
      <c r="E74" s="35">
        <v>2019</v>
      </c>
      <c r="F74" s="35" t="s">
        <v>768</v>
      </c>
      <c r="G74" s="11" t="s">
        <v>769</v>
      </c>
      <c r="H74" s="12" t="s">
        <v>743</v>
      </c>
      <c r="I74" s="18" t="s">
        <v>770</v>
      </c>
      <c r="J74" s="18" t="s">
        <v>649</v>
      </c>
      <c r="K74" s="9" t="s">
        <v>126</v>
      </c>
      <c r="L74" s="12" t="s">
        <v>60</v>
      </c>
      <c r="M74" s="12" t="s">
        <v>772</v>
      </c>
      <c r="N74" s="12" t="s">
        <v>773</v>
      </c>
      <c r="O74" s="12">
        <v>-47.431694444444439</v>
      </c>
      <c r="P74" s="12">
        <v>-22.491666666666667</v>
      </c>
      <c r="Q74" s="12" t="s">
        <v>430</v>
      </c>
      <c r="R74" s="12" t="s">
        <v>774</v>
      </c>
      <c r="S74" s="11" t="s">
        <v>2</v>
      </c>
      <c r="T74" s="12" t="s">
        <v>775</v>
      </c>
      <c r="U74" s="18" t="s">
        <v>776</v>
      </c>
      <c r="V74" s="18" t="s">
        <v>126</v>
      </c>
      <c r="W74" s="17">
        <v>4.2000000000000003E-2</v>
      </c>
      <c r="X74" s="18">
        <v>0.25</v>
      </c>
      <c r="Y74" s="18"/>
      <c r="Z74" s="18" t="s">
        <v>388</v>
      </c>
      <c r="AA74" s="18" t="s">
        <v>412</v>
      </c>
      <c r="AB74" s="39">
        <v>12000000</v>
      </c>
      <c r="AC74" s="40"/>
      <c r="AD74" s="38" t="str">
        <f t="shared" si="6"/>
        <v>Baixo</v>
      </c>
      <c r="AE74" s="41" t="s">
        <v>388</v>
      </c>
      <c r="AI74" s="56"/>
      <c r="AJ74" s="56"/>
      <c r="AK74" s="56"/>
      <c r="AL74" s="56"/>
      <c r="AM74" s="56"/>
      <c r="AN74" s="56"/>
      <c r="AO74" s="56"/>
      <c r="AP74" s="56"/>
    </row>
    <row r="75" spans="1:42" s="3" customFormat="1" ht="91.5" customHeight="1" x14ac:dyDescent="0.2">
      <c r="A75" s="11" t="s">
        <v>778</v>
      </c>
      <c r="B75" s="18" t="s">
        <v>779</v>
      </c>
      <c r="C75" s="18" t="s">
        <v>780</v>
      </c>
      <c r="D75" s="35" t="s">
        <v>777</v>
      </c>
      <c r="E75" s="35">
        <v>2019</v>
      </c>
      <c r="F75" s="35" t="s">
        <v>781</v>
      </c>
      <c r="G75" s="11" t="s">
        <v>782</v>
      </c>
      <c r="H75" s="12" t="s">
        <v>783</v>
      </c>
      <c r="I75" s="18" t="s">
        <v>784</v>
      </c>
      <c r="J75" s="18" t="s">
        <v>650</v>
      </c>
      <c r="K75" s="9" t="s">
        <v>126</v>
      </c>
      <c r="L75" s="12" t="s">
        <v>594</v>
      </c>
      <c r="M75" s="12" t="s">
        <v>785</v>
      </c>
      <c r="N75" s="12" t="s">
        <v>786</v>
      </c>
      <c r="O75" s="12">
        <v>-11.848055555555556</v>
      </c>
      <c r="P75" s="12">
        <v>-50.649166666666666</v>
      </c>
      <c r="Q75" s="12" t="s">
        <v>432</v>
      </c>
      <c r="R75" s="12" t="s">
        <v>787</v>
      </c>
      <c r="S75" s="12" t="s">
        <v>142</v>
      </c>
      <c r="T75" s="12" t="s">
        <v>788</v>
      </c>
      <c r="U75" s="18" t="s">
        <v>360</v>
      </c>
      <c r="V75" s="18">
        <v>1.4830000000000001</v>
      </c>
      <c r="W75" s="17" t="s">
        <v>126</v>
      </c>
      <c r="X75" s="18" t="s">
        <v>126</v>
      </c>
      <c r="Y75" s="18" t="s">
        <v>126</v>
      </c>
      <c r="Z75" s="18" t="s">
        <v>388</v>
      </c>
      <c r="AA75" s="18" t="s">
        <v>412</v>
      </c>
      <c r="AB75" s="39">
        <v>95135553.599999994</v>
      </c>
      <c r="AC75" s="40">
        <v>43221</v>
      </c>
      <c r="AD75" s="38" t="str">
        <f t="shared" si="6"/>
        <v>Médio</v>
      </c>
      <c r="AE75" s="41" t="s">
        <v>388</v>
      </c>
      <c r="AI75" s="56"/>
      <c r="AJ75" s="56"/>
      <c r="AK75" s="56"/>
      <c r="AL75" s="56"/>
      <c r="AM75" s="56"/>
      <c r="AN75" s="56"/>
      <c r="AO75" s="56"/>
      <c r="AP75" s="56"/>
    </row>
    <row r="76" spans="1:42" s="3" customFormat="1" ht="120.95" customHeight="1" x14ac:dyDescent="0.2">
      <c r="A76" s="11" t="s">
        <v>790</v>
      </c>
      <c r="B76" s="18" t="s">
        <v>418</v>
      </c>
      <c r="C76" s="18" t="s">
        <v>789</v>
      </c>
      <c r="D76" s="35" t="s">
        <v>791</v>
      </c>
      <c r="E76" s="35">
        <v>2020</v>
      </c>
      <c r="F76" s="35" t="s">
        <v>792</v>
      </c>
      <c r="G76" s="11" t="s">
        <v>793</v>
      </c>
      <c r="H76" s="12" t="s">
        <v>783</v>
      </c>
      <c r="I76" s="18" t="s">
        <v>799</v>
      </c>
      <c r="J76" s="18" t="s">
        <v>649</v>
      </c>
      <c r="K76" s="9" t="s">
        <v>126</v>
      </c>
      <c r="L76" s="12" t="s">
        <v>794</v>
      </c>
      <c r="M76" s="12" t="s">
        <v>795</v>
      </c>
      <c r="N76" s="12" t="s">
        <v>796</v>
      </c>
      <c r="O76" s="12">
        <v>-20.376666666666669</v>
      </c>
      <c r="P76" s="12">
        <v>-40.56805555555556</v>
      </c>
      <c r="Q76" s="12" t="s">
        <v>797</v>
      </c>
      <c r="R76" s="12" t="s">
        <v>798</v>
      </c>
      <c r="S76" s="12" t="s">
        <v>2</v>
      </c>
      <c r="T76" s="12" t="s">
        <v>800</v>
      </c>
      <c r="U76" s="18" t="s">
        <v>113</v>
      </c>
      <c r="V76" s="18" t="s">
        <v>126</v>
      </c>
      <c r="W76" s="17">
        <v>5.5</v>
      </c>
      <c r="X76" s="18">
        <v>23.06</v>
      </c>
      <c r="Y76" s="18">
        <v>109</v>
      </c>
      <c r="Z76" s="18" t="s">
        <v>389</v>
      </c>
      <c r="AA76" s="18" t="s">
        <v>126</v>
      </c>
      <c r="AB76" s="39">
        <v>97173584.480000004</v>
      </c>
      <c r="AC76" s="40">
        <v>43101</v>
      </c>
      <c r="AD76" s="38" t="str">
        <f t="shared" si="6"/>
        <v>Médio</v>
      </c>
      <c r="AE76" s="41" t="s">
        <v>126</v>
      </c>
      <c r="AI76" s="56"/>
      <c r="AJ76" s="56"/>
      <c r="AK76" s="56"/>
      <c r="AL76" s="56"/>
      <c r="AM76" s="56"/>
      <c r="AN76" s="56"/>
      <c r="AO76" s="56"/>
      <c r="AP76" s="56"/>
    </row>
    <row r="77" spans="1:42" s="3" customFormat="1" x14ac:dyDescent="0.2">
      <c r="A77" s="5"/>
      <c r="B77" s="4"/>
      <c r="C77" s="4"/>
      <c r="D77" s="37"/>
      <c r="E77" s="37"/>
      <c r="F77" s="37"/>
      <c r="G77" s="5"/>
      <c r="H77" s="5"/>
      <c r="I77" s="5"/>
      <c r="J77" s="4"/>
      <c r="K77" s="4"/>
      <c r="L77" s="5"/>
      <c r="M77" s="5"/>
      <c r="N77" s="5"/>
      <c r="O77" s="5"/>
      <c r="P77" s="5"/>
      <c r="Q77" s="5"/>
      <c r="R77" s="5"/>
      <c r="S77" s="5"/>
      <c r="T77" s="5"/>
      <c r="U77" s="4"/>
      <c r="V77" s="14"/>
      <c r="W77" s="14"/>
      <c r="X77" s="14"/>
      <c r="Y77" s="14"/>
      <c r="Z77" s="14"/>
      <c r="AA77" s="14"/>
      <c r="AI77" s="55"/>
      <c r="AJ77" s="55"/>
      <c r="AK77" s="55"/>
      <c r="AL77" s="55"/>
      <c r="AM77" s="55"/>
      <c r="AN77" s="55"/>
      <c r="AO77" s="55"/>
      <c r="AP77" s="55"/>
    </row>
    <row r="78" spans="1:42" s="3" customFormat="1" x14ac:dyDescent="0.2">
      <c r="A78" s="5"/>
      <c r="B78" s="4"/>
      <c r="C78" s="4"/>
      <c r="D78" s="37"/>
      <c r="E78" s="37"/>
      <c r="F78" s="37"/>
      <c r="G78" s="5"/>
      <c r="H78" s="5"/>
      <c r="I78" s="5"/>
      <c r="J78" s="4"/>
      <c r="K78" s="4">
        <v>3</v>
      </c>
      <c r="L78" s="5">
        <v>42</v>
      </c>
      <c r="M78" s="5">
        <v>36.33</v>
      </c>
      <c r="O78" s="5">
        <f>(K78+(L78/60)+M78/3600)*-1</f>
        <v>-3.710091666666667</v>
      </c>
      <c r="P78" s="5">
        <f>(K79+(L79/60)+M79/3600)*-1</f>
        <v>-38.926588888888887</v>
      </c>
      <c r="Q78" s="5"/>
      <c r="R78" s="5"/>
      <c r="S78" s="5"/>
      <c r="T78" s="5"/>
      <c r="U78" s="4"/>
      <c r="V78" s="14"/>
      <c r="W78" s="14"/>
      <c r="X78" s="14"/>
      <c r="Y78" s="14"/>
      <c r="Z78" s="14"/>
      <c r="AA78" s="14"/>
      <c r="AI78" s="55"/>
      <c r="AJ78" s="55"/>
      <c r="AK78" s="55"/>
      <c r="AL78" s="55"/>
      <c r="AM78" s="55"/>
      <c r="AN78" s="55"/>
      <c r="AO78" s="55"/>
      <c r="AP78" s="55"/>
    </row>
    <row r="79" spans="1:42" s="3" customFormat="1" x14ac:dyDescent="0.2">
      <c r="A79" s="5"/>
      <c r="B79" s="4"/>
      <c r="C79" s="4"/>
      <c r="D79" s="37"/>
      <c r="E79" s="37"/>
      <c r="F79" s="37"/>
      <c r="G79" s="5"/>
      <c r="H79" s="5"/>
      <c r="I79" s="5"/>
      <c r="J79" s="4"/>
      <c r="K79" s="4">
        <v>38</v>
      </c>
      <c r="L79" s="5">
        <v>55</v>
      </c>
      <c r="M79" s="5">
        <v>35.72</v>
      </c>
      <c r="O79" s="5"/>
      <c r="P79" s="5"/>
      <c r="Q79" s="5"/>
      <c r="R79" s="5"/>
      <c r="S79" s="5"/>
      <c r="T79" s="5"/>
      <c r="U79" s="4"/>
      <c r="V79" s="14"/>
      <c r="W79" s="14"/>
      <c r="X79" s="14"/>
      <c r="Y79" s="14"/>
      <c r="Z79" s="14"/>
      <c r="AA79" s="14"/>
    </row>
    <row r="80" spans="1:42" s="3" customFormat="1" x14ac:dyDescent="0.2">
      <c r="A80" s="5"/>
      <c r="B80" s="4"/>
      <c r="C80" s="4"/>
      <c r="D80" s="37"/>
      <c r="E80" s="37"/>
      <c r="F80" s="37"/>
      <c r="G80" s="5"/>
      <c r="H80" s="5"/>
      <c r="I80" s="5"/>
      <c r="J80" s="4"/>
      <c r="K80" s="4"/>
      <c r="L80" s="5"/>
      <c r="M80" s="5"/>
      <c r="N80" s="5"/>
      <c r="O80" s="5"/>
      <c r="P80" s="5"/>
      <c r="Q80" s="5"/>
      <c r="R80" s="5"/>
      <c r="S80" s="5"/>
      <c r="T80" s="5"/>
      <c r="U80" s="4"/>
      <c r="V80" s="14"/>
      <c r="W80" s="14"/>
      <c r="X80" s="14"/>
      <c r="Y80" s="14"/>
      <c r="Z80" s="14"/>
      <c r="AA80" s="14"/>
    </row>
    <row r="81" spans="1:27" s="3" customFormat="1" x14ac:dyDescent="0.2">
      <c r="A81" s="5"/>
      <c r="B81" s="4"/>
      <c r="C81" s="4"/>
      <c r="D81" s="37"/>
      <c r="E81" s="37"/>
      <c r="F81" s="37"/>
      <c r="G81" s="5"/>
      <c r="H81" s="5"/>
      <c r="I81" s="5"/>
      <c r="J81" s="4"/>
      <c r="K81" s="4"/>
      <c r="L81" s="5"/>
      <c r="M81" s="5"/>
      <c r="N81" s="5"/>
      <c r="O81" s="5"/>
      <c r="P81" s="5"/>
      <c r="Q81" s="5"/>
      <c r="R81" s="5"/>
      <c r="S81" s="5"/>
      <c r="T81" s="5"/>
      <c r="U81" s="4"/>
      <c r="V81" s="14"/>
      <c r="W81" s="14"/>
      <c r="X81" s="14"/>
      <c r="Y81" s="14"/>
      <c r="Z81" s="14"/>
      <c r="AA81" s="14"/>
    </row>
    <row r="82" spans="1:27" s="3" customFormat="1" x14ac:dyDescent="0.2">
      <c r="A82" s="5"/>
      <c r="B82" s="4"/>
      <c r="C82" s="4"/>
      <c r="D82" s="37"/>
      <c r="E82" s="37"/>
      <c r="F82" s="37"/>
      <c r="G82" s="5"/>
      <c r="H82" s="5"/>
      <c r="I82" s="5"/>
      <c r="J82" s="4"/>
      <c r="K82" s="4"/>
      <c r="L82" s="5"/>
      <c r="M82" s="5"/>
      <c r="N82" s="5"/>
      <c r="O82" s="5"/>
      <c r="P82" s="5"/>
      <c r="Q82" s="5"/>
      <c r="R82" s="5"/>
      <c r="S82" s="5"/>
      <c r="T82" s="5"/>
      <c r="U82" s="4"/>
      <c r="V82" s="14"/>
      <c r="W82" s="14"/>
      <c r="X82" s="14"/>
      <c r="Y82" s="14"/>
      <c r="Z82" s="14"/>
      <c r="AA82" s="14"/>
    </row>
    <row r="83" spans="1:27" s="3" customFormat="1" x14ac:dyDescent="0.2">
      <c r="A83" s="5"/>
      <c r="B83" s="4"/>
      <c r="C83" s="4"/>
      <c r="D83" s="37"/>
      <c r="E83" s="37"/>
      <c r="F83" s="37"/>
      <c r="G83" s="5"/>
      <c r="H83" s="5"/>
      <c r="I83" s="5"/>
      <c r="J83" s="4"/>
      <c r="K83" s="4"/>
      <c r="L83" s="5"/>
      <c r="M83" s="5"/>
      <c r="N83" s="5"/>
      <c r="O83" s="5"/>
      <c r="P83" s="5"/>
      <c r="Q83" s="5"/>
      <c r="R83" s="5"/>
      <c r="S83" s="5"/>
      <c r="T83" s="5"/>
      <c r="U83" s="4"/>
      <c r="V83" s="14"/>
      <c r="W83" s="14"/>
      <c r="X83" s="14"/>
      <c r="Y83" s="14"/>
      <c r="Z83" s="14"/>
      <c r="AA83" s="14"/>
    </row>
    <row r="84" spans="1:27" s="3" customFormat="1" x14ac:dyDescent="0.2">
      <c r="A84" s="5"/>
      <c r="B84" s="4"/>
      <c r="C84" s="4"/>
      <c r="D84" s="37"/>
      <c r="E84" s="37"/>
      <c r="F84" s="37"/>
      <c r="G84" s="5"/>
      <c r="H84" s="5"/>
      <c r="I84" s="5"/>
      <c r="J84" s="4"/>
      <c r="K84" s="4"/>
      <c r="L84" s="5"/>
      <c r="M84" s="5"/>
      <c r="N84" s="5"/>
      <c r="O84" s="5"/>
      <c r="P84" s="5"/>
      <c r="Q84" s="5"/>
      <c r="R84" s="5"/>
      <c r="S84" s="5"/>
      <c r="T84" s="5"/>
      <c r="U84" s="4"/>
      <c r="V84" s="14"/>
      <c r="W84" s="14"/>
      <c r="X84" s="14"/>
      <c r="Y84" s="14"/>
      <c r="Z84" s="14"/>
      <c r="AA84" s="14"/>
    </row>
    <row r="85" spans="1:27" s="3" customFormat="1" x14ac:dyDescent="0.2">
      <c r="A85" s="5"/>
      <c r="B85" s="4"/>
      <c r="C85" s="4"/>
      <c r="D85" s="37"/>
      <c r="E85" s="37"/>
      <c r="F85" s="37"/>
      <c r="G85" s="5"/>
      <c r="H85" s="5"/>
      <c r="I85" s="5"/>
      <c r="J85" s="4"/>
      <c r="K85" s="4"/>
      <c r="L85" s="5"/>
      <c r="M85" s="5"/>
      <c r="N85" s="5"/>
      <c r="O85" s="5"/>
      <c r="P85" s="5"/>
      <c r="Q85" s="5"/>
      <c r="R85" s="5"/>
      <c r="S85" s="5"/>
      <c r="T85" s="5"/>
      <c r="U85" s="4"/>
      <c r="V85" s="14"/>
      <c r="W85" s="14"/>
      <c r="X85" s="14"/>
      <c r="Y85" s="14"/>
      <c r="Z85" s="14"/>
      <c r="AA85" s="14"/>
    </row>
    <row r="86" spans="1:27" s="3" customFormat="1" x14ac:dyDescent="0.2">
      <c r="A86" s="5"/>
      <c r="B86" s="4"/>
      <c r="C86" s="4"/>
      <c r="D86" s="37"/>
      <c r="E86" s="37"/>
      <c r="F86" s="37"/>
      <c r="G86" s="5"/>
      <c r="H86" s="5"/>
      <c r="I86" s="5"/>
      <c r="J86" s="4"/>
      <c r="K86" s="4"/>
      <c r="L86" s="5"/>
      <c r="M86" s="5"/>
      <c r="N86" s="5"/>
      <c r="O86" s="5"/>
      <c r="P86" s="5"/>
      <c r="Q86" s="5"/>
      <c r="R86" s="5"/>
      <c r="S86" s="5"/>
      <c r="T86" s="5"/>
      <c r="U86" s="4"/>
      <c r="V86" s="14"/>
      <c r="W86" s="14"/>
      <c r="X86" s="14"/>
      <c r="Y86" s="14"/>
      <c r="Z86" s="14"/>
      <c r="AA86" s="14"/>
    </row>
    <row r="87" spans="1:27" s="3" customFormat="1" x14ac:dyDescent="0.2">
      <c r="A87" s="5"/>
      <c r="B87" s="4"/>
      <c r="C87" s="4"/>
      <c r="D87" s="37"/>
      <c r="E87" s="37"/>
      <c r="F87" s="37"/>
      <c r="G87" s="5"/>
      <c r="H87" s="5"/>
      <c r="I87" s="5"/>
      <c r="J87" s="4"/>
      <c r="K87" s="4"/>
      <c r="L87" s="5"/>
      <c r="M87" s="5"/>
      <c r="N87" s="5"/>
      <c r="O87" s="5"/>
      <c r="P87" s="5"/>
      <c r="Q87" s="5"/>
      <c r="R87" s="5"/>
      <c r="S87" s="5"/>
      <c r="T87" s="5"/>
      <c r="U87" s="4"/>
      <c r="V87" s="14"/>
      <c r="W87" s="14"/>
      <c r="X87" s="14"/>
      <c r="Y87" s="14"/>
      <c r="Z87" s="14"/>
      <c r="AA87" s="14"/>
    </row>
    <row r="88" spans="1:27" s="3" customFormat="1" x14ac:dyDescent="0.2">
      <c r="A88" s="5"/>
      <c r="B88" s="4"/>
      <c r="C88" s="4"/>
      <c r="D88" s="37"/>
      <c r="E88" s="37"/>
      <c r="F88" s="37"/>
      <c r="G88" s="5"/>
      <c r="H88" s="5"/>
      <c r="I88" s="5"/>
      <c r="J88" s="4"/>
      <c r="K88" s="4"/>
      <c r="L88" s="5"/>
      <c r="M88" s="5"/>
      <c r="N88" s="5"/>
      <c r="O88" s="5"/>
      <c r="P88" s="5"/>
      <c r="Q88" s="5"/>
      <c r="R88" s="5"/>
      <c r="S88" s="5"/>
      <c r="T88" s="5"/>
      <c r="U88" s="4"/>
      <c r="V88" s="14"/>
      <c r="W88" s="14"/>
      <c r="X88" s="14"/>
      <c r="Y88" s="14"/>
      <c r="Z88" s="14"/>
      <c r="AA88" s="14"/>
    </row>
    <row r="89" spans="1:27" s="3" customFormat="1" x14ac:dyDescent="0.2">
      <c r="A89" s="5"/>
      <c r="B89" s="4"/>
      <c r="C89" s="4"/>
      <c r="D89" s="37"/>
      <c r="E89" s="37"/>
      <c r="F89" s="37"/>
      <c r="G89" s="5"/>
      <c r="H89" s="5"/>
      <c r="I89" s="5"/>
      <c r="J89" s="4"/>
      <c r="K89" s="4"/>
      <c r="L89" s="5"/>
      <c r="M89" s="5"/>
      <c r="N89" s="5"/>
      <c r="O89" s="5"/>
      <c r="P89" s="5"/>
      <c r="Q89" s="5"/>
      <c r="R89" s="5"/>
      <c r="S89" s="5"/>
      <c r="T89" s="5"/>
      <c r="U89" s="4"/>
      <c r="V89" s="14"/>
      <c r="W89" s="14"/>
      <c r="X89" s="14"/>
      <c r="Y89" s="14"/>
      <c r="Z89" s="14"/>
      <c r="AA89" s="14"/>
    </row>
    <row r="90" spans="1:27" s="3" customFormat="1" x14ac:dyDescent="0.2">
      <c r="A90" s="5"/>
      <c r="B90" s="4"/>
      <c r="C90" s="4"/>
      <c r="D90" s="37"/>
      <c r="E90" s="37"/>
      <c r="F90" s="37"/>
      <c r="G90" s="5"/>
      <c r="H90" s="5"/>
      <c r="I90" s="5"/>
      <c r="J90" s="4"/>
      <c r="K90" s="4"/>
      <c r="L90" s="5"/>
      <c r="M90" s="5"/>
      <c r="N90" s="5"/>
      <c r="O90" s="5"/>
      <c r="P90" s="5"/>
      <c r="Q90" s="5"/>
      <c r="R90" s="5"/>
      <c r="S90" s="5"/>
      <c r="T90" s="5"/>
      <c r="U90" s="4"/>
      <c r="V90" s="14"/>
      <c r="W90" s="14"/>
      <c r="X90" s="14"/>
      <c r="Y90" s="14"/>
      <c r="Z90" s="14"/>
      <c r="AA90" s="14"/>
    </row>
    <row r="91" spans="1:27" s="3" customFormat="1" x14ac:dyDescent="0.2">
      <c r="A91" s="5"/>
      <c r="B91" s="4"/>
      <c r="C91" s="4"/>
      <c r="D91" s="37"/>
      <c r="E91" s="37"/>
      <c r="F91" s="37"/>
      <c r="G91" s="5"/>
      <c r="H91" s="5"/>
      <c r="I91" s="5"/>
      <c r="J91" s="4"/>
      <c r="K91" s="4"/>
      <c r="L91" s="5"/>
      <c r="M91" s="5"/>
      <c r="N91" s="5"/>
      <c r="O91" s="5"/>
      <c r="P91" s="5"/>
      <c r="Q91" s="5"/>
      <c r="R91" s="5"/>
      <c r="S91" s="5"/>
      <c r="T91" s="5"/>
      <c r="U91" s="4"/>
      <c r="V91" s="14"/>
      <c r="W91" s="14"/>
      <c r="X91" s="14"/>
      <c r="Y91" s="14"/>
      <c r="Z91" s="14"/>
      <c r="AA91" s="14"/>
    </row>
    <row r="92" spans="1:27" s="3" customFormat="1" x14ac:dyDescent="0.2">
      <c r="A92" s="5"/>
      <c r="B92" s="4"/>
      <c r="C92" s="4"/>
      <c r="D92" s="37"/>
      <c r="E92" s="37"/>
      <c r="F92" s="37"/>
      <c r="G92" s="5"/>
      <c r="H92" s="5"/>
      <c r="I92" s="5"/>
      <c r="J92" s="4"/>
      <c r="K92" s="4"/>
      <c r="L92" s="5"/>
      <c r="M92" s="5"/>
      <c r="N92" s="5"/>
      <c r="O92" s="5"/>
      <c r="P92" s="5"/>
      <c r="Q92" s="5"/>
      <c r="R92" s="5"/>
      <c r="S92" s="5"/>
      <c r="T92" s="5"/>
      <c r="U92" s="4"/>
      <c r="V92" s="14"/>
      <c r="W92" s="14"/>
      <c r="X92" s="14"/>
      <c r="Y92" s="14"/>
      <c r="Z92" s="14"/>
      <c r="AA92" s="14"/>
    </row>
    <row r="93" spans="1:27" s="3" customFormat="1" x14ac:dyDescent="0.2">
      <c r="A93" s="5"/>
      <c r="B93" s="4"/>
      <c r="C93" s="4"/>
      <c r="D93" s="37"/>
      <c r="E93" s="37"/>
      <c r="F93" s="37"/>
      <c r="G93" s="5"/>
      <c r="H93" s="5"/>
      <c r="I93" s="5"/>
      <c r="J93" s="4"/>
      <c r="K93" s="4"/>
      <c r="L93" s="5"/>
      <c r="M93" s="5"/>
      <c r="N93" s="5"/>
      <c r="O93" s="5"/>
      <c r="P93" s="5"/>
      <c r="Q93" s="5"/>
      <c r="R93" s="5"/>
      <c r="S93" s="5"/>
      <c r="T93" s="5"/>
      <c r="U93" s="4"/>
      <c r="V93" s="14"/>
      <c r="W93" s="14"/>
      <c r="X93" s="14"/>
      <c r="Y93" s="14"/>
      <c r="Z93" s="14"/>
      <c r="AA93" s="14"/>
    </row>
    <row r="94" spans="1:27" s="3" customFormat="1" x14ac:dyDescent="0.2">
      <c r="A94" s="5"/>
      <c r="B94" s="4"/>
      <c r="C94" s="4"/>
      <c r="D94" s="37"/>
      <c r="E94" s="37"/>
      <c r="F94" s="37"/>
      <c r="G94" s="5"/>
      <c r="H94" s="5"/>
      <c r="I94" s="5"/>
      <c r="J94" s="4"/>
      <c r="K94" s="4"/>
      <c r="L94" s="5"/>
      <c r="M94" s="5"/>
      <c r="N94" s="5"/>
      <c r="O94" s="5"/>
      <c r="P94" s="5"/>
      <c r="Q94" s="5"/>
      <c r="R94" s="5"/>
      <c r="S94" s="5"/>
      <c r="T94" s="5"/>
      <c r="U94" s="4"/>
      <c r="V94" s="14"/>
      <c r="W94" s="14"/>
      <c r="X94" s="14"/>
      <c r="Y94" s="14"/>
      <c r="Z94" s="14"/>
      <c r="AA94" s="14"/>
    </row>
    <row r="95" spans="1:27" s="3" customFormat="1" x14ac:dyDescent="0.2">
      <c r="A95" s="5"/>
      <c r="B95" s="4"/>
      <c r="C95" s="4"/>
      <c r="D95" s="37"/>
      <c r="E95" s="37"/>
      <c r="F95" s="37"/>
      <c r="G95" s="5"/>
      <c r="H95" s="5"/>
      <c r="I95" s="5"/>
      <c r="J95" s="4"/>
      <c r="K95" s="4"/>
      <c r="L95" s="5"/>
      <c r="M95" s="5"/>
      <c r="N95" s="5"/>
      <c r="O95" s="5"/>
      <c r="P95" s="5"/>
      <c r="Q95" s="5"/>
      <c r="R95" s="5"/>
      <c r="S95" s="5"/>
      <c r="T95" s="5"/>
      <c r="U95" s="4"/>
      <c r="V95" s="14"/>
      <c r="W95" s="14"/>
      <c r="X95" s="14"/>
      <c r="Y95" s="14"/>
      <c r="Z95" s="14"/>
      <c r="AA95" s="14"/>
    </row>
    <row r="96" spans="1:27" s="3" customFormat="1" x14ac:dyDescent="0.2">
      <c r="A96" s="5"/>
      <c r="B96" s="4"/>
      <c r="C96" s="4"/>
      <c r="D96" s="37"/>
      <c r="E96" s="37"/>
      <c r="F96" s="37"/>
      <c r="G96" s="5"/>
      <c r="H96" s="5"/>
      <c r="I96" s="5"/>
      <c r="J96" s="4"/>
      <c r="K96" s="4"/>
      <c r="L96" s="5"/>
      <c r="M96" s="5"/>
      <c r="N96" s="5"/>
      <c r="O96" s="5"/>
      <c r="P96" s="5"/>
      <c r="Q96" s="5"/>
      <c r="R96" s="5"/>
      <c r="S96" s="5"/>
      <c r="T96" s="5"/>
      <c r="U96" s="4"/>
      <c r="V96" s="14"/>
      <c r="W96" s="14"/>
      <c r="X96" s="14"/>
      <c r="Y96" s="14"/>
      <c r="Z96" s="14"/>
      <c r="AA96" s="14"/>
    </row>
    <row r="97" spans="1:27" s="3" customFormat="1" x14ac:dyDescent="0.2">
      <c r="A97" s="5"/>
      <c r="B97" s="4"/>
      <c r="C97" s="4"/>
      <c r="D97" s="37"/>
      <c r="E97" s="37"/>
      <c r="F97" s="37"/>
      <c r="G97" s="5"/>
      <c r="H97" s="5"/>
      <c r="I97" s="5"/>
      <c r="J97" s="4"/>
      <c r="K97" s="4"/>
      <c r="L97" s="5"/>
      <c r="M97" s="5"/>
      <c r="N97" s="5"/>
      <c r="O97" s="5"/>
      <c r="P97" s="5"/>
      <c r="Q97" s="5"/>
      <c r="R97" s="5"/>
      <c r="S97" s="5"/>
      <c r="T97" s="5"/>
      <c r="U97" s="4"/>
      <c r="V97" s="14"/>
      <c r="W97" s="14"/>
      <c r="X97" s="14"/>
      <c r="Y97" s="14"/>
      <c r="Z97" s="14"/>
      <c r="AA97" s="14"/>
    </row>
    <row r="98" spans="1:27" s="3" customFormat="1" x14ac:dyDescent="0.2">
      <c r="A98" s="5"/>
      <c r="B98" s="4"/>
      <c r="C98" s="4"/>
      <c r="D98" s="37"/>
      <c r="E98" s="37"/>
      <c r="F98" s="37"/>
      <c r="G98" s="5"/>
      <c r="H98" s="5"/>
      <c r="I98" s="5"/>
      <c r="J98" s="4"/>
      <c r="K98" s="4"/>
      <c r="L98" s="5"/>
      <c r="M98" s="5"/>
      <c r="N98" s="5"/>
      <c r="O98" s="5"/>
      <c r="P98" s="5"/>
      <c r="Q98" s="5"/>
      <c r="R98" s="5"/>
      <c r="S98" s="5"/>
      <c r="T98" s="5"/>
      <c r="U98" s="4"/>
      <c r="V98" s="14"/>
      <c r="W98" s="14"/>
      <c r="X98" s="14"/>
      <c r="Y98" s="14"/>
      <c r="Z98" s="14"/>
      <c r="AA98" s="14"/>
    </row>
    <row r="99" spans="1:27" s="3" customFormat="1" x14ac:dyDescent="0.2">
      <c r="A99" s="5"/>
      <c r="B99" s="4"/>
      <c r="C99" s="4"/>
      <c r="D99" s="37"/>
      <c r="E99" s="37"/>
      <c r="F99" s="37"/>
      <c r="G99" s="5"/>
      <c r="H99" s="5"/>
      <c r="I99" s="5"/>
      <c r="J99" s="4"/>
      <c r="K99" s="4"/>
      <c r="L99" s="5"/>
      <c r="M99" s="5"/>
      <c r="N99" s="5"/>
      <c r="O99" s="5"/>
      <c r="P99" s="5"/>
      <c r="Q99" s="5"/>
      <c r="R99" s="5"/>
      <c r="S99" s="5"/>
      <c r="T99" s="5"/>
      <c r="U99" s="4"/>
      <c r="V99" s="14"/>
      <c r="W99" s="14"/>
      <c r="X99" s="14"/>
      <c r="Y99" s="14"/>
      <c r="Z99" s="14"/>
      <c r="AA99" s="14"/>
    </row>
    <row r="100" spans="1:27" s="3" customFormat="1" x14ac:dyDescent="0.2">
      <c r="A100" s="5"/>
      <c r="B100" s="4"/>
      <c r="C100" s="4"/>
      <c r="D100" s="37"/>
      <c r="E100" s="37"/>
      <c r="F100" s="37"/>
      <c r="G100" s="5"/>
      <c r="H100" s="5"/>
      <c r="I100" s="5"/>
      <c r="J100" s="4"/>
      <c r="K100" s="4"/>
      <c r="L100" s="5"/>
      <c r="M100" s="5"/>
      <c r="N100" s="5"/>
      <c r="O100" s="5"/>
      <c r="P100" s="5"/>
      <c r="Q100" s="5"/>
      <c r="R100" s="5"/>
      <c r="S100" s="5"/>
      <c r="T100" s="5"/>
      <c r="U100" s="4"/>
      <c r="V100" s="14"/>
      <c r="W100" s="14"/>
      <c r="X100" s="14"/>
      <c r="Y100" s="14"/>
      <c r="Z100" s="14"/>
      <c r="AA100" s="14"/>
    </row>
    <row r="101" spans="1:27" s="3" customFormat="1" x14ac:dyDescent="0.2">
      <c r="A101" s="5"/>
      <c r="B101" s="4"/>
      <c r="C101" s="4"/>
      <c r="D101" s="37"/>
      <c r="E101" s="37"/>
      <c r="F101" s="37"/>
      <c r="G101" s="5"/>
      <c r="H101" s="5"/>
      <c r="I101" s="5"/>
      <c r="J101" s="4"/>
      <c r="K101" s="4"/>
      <c r="L101" s="5"/>
      <c r="M101" s="5"/>
      <c r="N101" s="5"/>
      <c r="O101" s="5"/>
      <c r="P101" s="5"/>
      <c r="Q101" s="5"/>
      <c r="R101" s="5"/>
      <c r="S101" s="5"/>
      <c r="T101" s="5"/>
      <c r="U101" s="4"/>
      <c r="V101" s="14"/>
      <c r="W101" s="14"/>
      <c r="X101" s="14"/>
      <c r="Y101" s="14"/>
      <c r="Z101" s="14"/>
      <c r="AA101" s="14"/>
    </row>
    <row r="102" spans="1:27" s="3" customFormat="1" x14ac:dyDescent="0.2">
      <c r="A102" s="5"/>
      <c r="B102" s="4"/>
      <c r="C102" s="4"/>
      <c r="D102" s="37"/>
      <c r="E102" s="37"/>
      <c r="F102" s="37"/>
      <c r="G102" s="5"/>
      <c r="H102" s="5"/>
      <c r="I102" s="5"/>
      <c r="J102" s="4"/>
      <c r="K102" s="4"/>
      <c r="L102" s="5"/>
      <c r="M102" s="5"/>
      <c r="N102" s="5"/>
      <c r="O102" s="5"/>
      <c r="P102" s="5"/>
      <c r="Q102" s="5"/>
      <c r="R102" s="5"/>
      <c r="S102" s="5"/>
      <c r="T102" s="5"/>
      <c r="U102" s="4"/>
      <c r="V102" s="14"/>
      <c r="W102" s="14"/>
      <c r="X102" s="14"/>
      <c r="Y102" s="14"/>
      <c r="Z102" s="14"/>
      <c r="AA102" s="14"/>
    </row>
    <row r="103" spans="1:27" s="3" customFormat="1" x14ac:dyDescent="0.2">
      <c r="A103" s="5"/>
      <c r="B103" s="4"/>
      <c r="C103" s="4"/>
      <c r="D103" s="37"/>
      <c r="E103" s="37"/>
      <c r="F103" s="37"/>
      <c r="G103" s="5"/>
      <c r="H103" s="5"/>
      <c r="I103" s="5"/>
      <c r="J103" s="4"/>
      <c r="K103" s="4"/>
      <c r="L103" s="5"/>
      <c r="M103" s="5"/>
      <c r="N103" s="5"/>
      <c r="O103" s="5"/>
      <c r="P103" s="5"/>
      <c r="Q103" s="5"/>
      <c r="R103" s="5"/>
      <c r="S103" s="5"/>
      <c r="T103" s="5"/>
      <c r="U103" s="4"/>
      <c r="V103" s="14"/>
      <c r="W103" s="14"/>
      <c r="X103" s="14"/>
      <c r="Y103" s="14"/>
      <c r="Z103" s="14"/>
      <c r="AA103" s="14"/>
    </row>
    <row r="104" spans="1:27" s="3" customFormat="1" x14ac:dyDescent="0.2">
      <c r="A104" s="5"/>
      <c r="B104" s="4"/>
      <c r="C104" s="4"/>
      <c r="D104" s="37"/>
      <c r="E104" s="37"/>
      <c r="F104" s="37"/>
      <c r="G104" s="5"/>
      <c r="H104" s="5"/>
      <c r="I104" s="5"/>
      <c r="J104" s="4"/>
      <c r="K104" s="4"/>
      <c r="L104" s="5"/>
      <c r="M104" s="5"/>
      <c r="N104" s="5"/>
      <c r="O104" s="5"/>
      <c r="P104" s="5"/>
      <c r="Q104" s="5"/>
      <c r="R104" s="5"/>
      <c r="S104" s="5"/>
      <c r="T104" s="5"/>
      <c r="U104" s="4"/>
      <c r="V104" s="14"/>
      <c r="W104" s="14"/>
      <c r="X104" s="14"/>
      <c r="Y104" s="14"/>
      <c r="Z104" s="14"/>
      <c r="AA104" s="14"/>
    </row>
    <row r="105" spans="1:27" s="3" customFormat="1" x14ac:dyDescent="0.2">
      <c r="A105" s="5"/>
      <c r="B105" s="4"/>
      <c r="C105" s="4"/>
      <c r="D105" s="37"/>
      <c r="E105" s="37"/>
      <c r="F105" s="37"/>
      <c r="G105" s="5"/>
      <c r="H105" s="5"/>
      <c r="I105" s="5"/>
      <c r="J105" s="4"/>
      <c r="K105" s="4"/>
      <c r="L105" s="5"/>
      <c r="M105" s="5"/>
      <c r="N105" s="5"/>
      <c r="O105" s="5"/>
      <c r="P105" s="5"/>
      <c r="Q105" s="5"/>
      <c r="R105" s="5"/>
      <c r="S105" s="5"/>
      <c r="T105" s="5"/>
      <c r="U105" s="4"/>
      <c r="V105" s="14"/>
      <c r="W105" s="14"/>
      <c r="X105" s="14"/>
      <c r="Y105" s="14"/>
      <c r="Z105" s="14"/>
      <c r="AA105" s="14"/>
    </row>
    <row r="106" spans="1:27" s="3" customFormat="1" x14ac:dyDescent="0.2">
      <c r="A106" s="5"/>
      <c r="B106" s="4"/>
      <c r="C106" s="4"/>
      <c r="D106" s="37"/>
      <c r="E106" s="37"/>
      <c r="F106" s="37"/>
      <c r="G106" s="5"/>
      <c r="H106" s="5"/>
      <c r="I106" s="5"/>
      <c r="J106" s="4"/>
      <c r="K106" s="4"/>
      <c r="L106" s="5"/>
      <c r="M106" s="5"/>
      <c r="N106" s="5"/>
      <c r="O106" s="5"/>
      <c r="P106" s="5"/>
      <c r="Q106" s="5"/>
      <c r="R106" s="5"/>
      <c r="S106" s="5"/>
      <c r="T106" s="5"/>
      <c r="U106" s="4"/>
      <c r="V106" s="14"/>
      <c r="W106" s="14"/>
      <c r="X106" s="14"/>
      <c r="Y106" s="14"/>
      <c r="Z106" s="14"/>
      <c r="AA106" s="14"/>
    </row>
    <row r="107" spans="1:27" s="3" customFormat="1" x14ac:dyDescent="0.2">
      <c r="A107" s="5"/>
      <c r="B107" s="4"/>
      <c r="C107" s="4"/>
      <c r="D107" s="37"/>
      <c r="E107" s="37"/>
      <c r="F107" s="37"/>
      <c r="G107" s="5"/>
      <c r="H107" s="5"/>
      <c r="I107" s="5"/>
      <c r="J107" s="4"/>
      <c r="K107" s="4"/>
      <c r="L107" s="5"/>
      <c r="M107" s="5"/>
      <c r="N107" s="5"/>
      <c r="O107" s="5"/>
      <c r="P107" s="5"/>
      <c r="Q107" s="5"/>
      <c r="R107" s="5"/>
      <c r="S107" s="5"/>
      <c r="T107" s="5"/>
      <c r="U107" s="4"/>
      <c r="V107" s="14"/>
      <c r="W107" s="14"/>
      <c r="X107" s="14"/>
      <c r="Y107" s="14"/>
      <c r="Z107" s="14"/>
      <c r="AA107" s="14"/>
    </row>
    <row r="108" spans="1:27" s="3" customFormat="1" x14ac:dyDescent="0.2">
      <c r="A108" s="5"/>
      <c r="B108" s="4"/>
      <c r="C108" s="4"/>
      <c r="D108" s="37"/>
      <c r="E108" s="37"/>
      <c r="F108" s="37"/>
      <c r="G108" s="5"/>
      <c r="H108" s="5"/>
      <c r="I108" s="5"/>
      <c r="J108" s="4"/>
      <c r="K108" s="4"/>
      <c r="L108" s="5"/>
      <c r="M108" s="5"/>
      <c r="N108" s="5"/>
      <c r="O108" s="5"/>
      <c r="P108" s="5"/>
      <c r="Q108" s="5"/>
      <c r="R108" s="5"/>
      <c r="S108" s="5"/>
      <c r="T108" s="5"/>
      <c r="U108" s="4"/>
      <c r="V108" s="14"/>
      <c r="W108" s="14"/>
      <c r="X108" s="14"/>
      <c r="Y108" s="14"/>
      <c r="Z108" s="14"/>
      <c r="AA108" s="14"/>
    </row>
    <row r="109" spans="1:27" s="3" customFormat="1" x14ac:dyDescent="0.2">
      <c r="A109" s="5"/>
      <c r="B109" s="4"/>
      <c r="C109" s="4"/>
      <c r="D109" s="37"/>
      <c r="E109" s="37"/>
      <c r="F109" s="37"/>
      <c r="G109" s="5"/>
      <c r="H109" s="5"/>
      <c r="I109" s="5"/>
      <c r="J109" s="4"/>
      <c r="K109" s="4"/>
      <c r="L109" s="5"/>
      <c r="M109" s="5"/>
      <c r="N109" s="5"/>
      <c r="O109" s="5"/>
      <c r="P109" s="5"/>
      <c r="Q109" s="5"/>
      <c r="R109" s="5"/>
      <c r="S109" s="5"/>
      <c r="T109" s="5"/>
      <c r="U109" s="4"/>
      <c r="V109" s="14"/>
      <c r="W109" s="14"/>
      <c r="X109" s="14"/>
      <c r="Y109" s="14"/>
      <c r="Z109" s="14"/>
      <c r="AA109" s="14"/>
    </row>
    <row r="110" spans="1:27" s="3" customFormat="1" x14ac:dyDescent="0.2">
      <c r="A110" s="5"/>
      <c r="B110" s="4"/>
      <c r="C110" s="4"/>
      <c r="D110" s="37"/>
      <c r="E110" s="37"/>
      <c r="F110" s="37"/>
      <c r="G110" s="5"/>
      <c r="H110" s="5"/>
      <c r="I110" s="5"/>
      <c r="J110" s="4"/>
      <c r="K110" s="4"/>
      <c r="L110" s="5"/>
      <c r="M110" s="5"/>
      <c r="N110" s="5"/>
      <c r="O110" s="5"/>
      <c r="P110" s="5"/>
      <c r="Q110" s="5"/>
      <c r="R110" s="5"/>
      <c r="S110" s="5"/>
      <c r="T110" s="5"/>
      <c r="U110" s="4"/>
      <c r="V110" s="14"/>
      <c r="W110" s="14"/>
      <c r="X110" s="14"/>
      <c r="Y110" s="14"/>
      <c r="Z110" s="14"/>
      <c r="AA110" s="14"/>
    </row>
    <row r="111" spans="1:27" s="3" customFormat="1" x14ac:dyDescent="0.2">
      <c r="A111" s="5"/>
      <c r="B111" s="4"/>
      <c r="C111" s="4"/>
      <c r="D111" s="37"/>
      <c r="E111" s="37"/>
      <c r="F111" s="37"/>
      <c r="G111" s="5"/>
      <c r="H111" s="5"/>
      <c r="I111" s="5"/>
      <c r="J111" s="4"/>
      <c r="K111" s="4"/>
      <c r="L111" s="5"/>
      <c r="M111" s="5"/>
      <c r="N111" s="5"/>
      <c r="O111" s="5"/>
      <c r="P111" s="5"/>
      <c r="Q111" s="5"/>
      <c r="R111" s="5"/>
      <c r="S111" s="5"/>
      <c r="T111" s="5"/>
      <c r="U111" s="4"/>
      <c r="V111" s="14"/>
      <c r="W111" s="14"/>
      <c r="X111" s="14"/>
      <c r="Y111" s="14"/>
      <c r="Z111" s="14"/>
      <c r="AA111" s="14"/>
    </row>
    <row r="112" spans="1:27" s="3" customFormat="1" x14ac:dyDescent="0.2">
      <c r="A112" s="5"/>
      <c r="B112" s="4"/>
      <c r="C112" s="4"/>
      <c r="D112" s="37"/>
      <c r="E112" s="37"/>
      <c r="F112" s="37"/>
      <c r="G112" s="5"/>
      <c r="H112" s="5"/>
      <c r="I112" s="5"/>
      <c r="J112" s="4"/>
      <c r="K112" s="4"/>
      <c r="L112" s="5"/>
      <c r="M112" s="5"/>
      <c r="N112" s="5"/>
      <c r="O112" s="5"/>
      <c r="P112" s="5"/>
      <c r="Q112" s="5"/>
      <c r="R112" s="5"/>
      <c r="S112" s="5"/>
      <c r="T112" s="5"/>
      <c r="U112" s="4"/>
      <c r="V112" s="14"/>
      <c r="W112" s="14"/>
      <c r="X112" s="14"/>
      <c r="Y112" s="14"/>
      <c r="Z112" s="14"/>
      <c r="AA112" s="14"/>
    </row>
    <row r="113" spans="1:27" s="3" customFormat="1" x14ac:dyDescent="0.2">
      <c r="A113" s="5"/>
      <c r="B113" s="4"/>
      <c r="C113" s="4"/>
      <c r="D113" s="37"/>
      <c r="E113" s="37"/>
      <c r="F113" s="37"/>
      <c r="G113" s="5"/>
      <c r="H113" s="5"/>
      <c r="I113" s="5"/>
      <c r="J113" s="4"/>
      <c r="K113" s="4"/>
      <c r="L113" s="5"/>
      <c r="M113" s="5"/>
      <c r="N113" s="5"/>
      <c r="O113" s="5"/>
      <c r="P113" s="5"/>
      <c r="Q113" s="5"/>
      <c r="R113" s="5"/>
      <c r="S113" s="5"/>
      <c r="T113" s="5"/>
      <c r="U113" s="4"/>
      <c r="V113" s="14"/>
      <c r="W113" s="14"/>
      <c r="X113" s="14"/>
      <c r="Y113" s="14"/>
      <c r="Z113" s="14"/>
      <c r="AA113" s="14"/>
    </row>
    <row r="114" spans="1:27" s="3" customFormat="1" x14ac:dyDescent="0.2">
      <c r="A114" s="5"/>
      <c r="B114" s="4"/>
      <c r="C114" s="4"/>
      <c r="D114" s="37"/>
      <c r="E114" s="37"/>
      <c r="F114" s="37"/>
      <c r="G114" s="5"/>
      <c r="H114" s="5"/>
      <c r="I114" s="5"/>
      <c r="J114" s="4"/>
      <c r="K114" s="4"/>
      <c r="L114" s="5"/>
      <c r="M114" s="5"/>
      <c r="N114" s="5"/>
      <c r="O114" s="5"/>
      <c r="P114" s="5"/>
      <c r="Q114" s="5"/>
      <c r="R114" s="5"/>
      <c r="S114" s="5"/>
      <c r="T114" s="5"/>
      <c r="U114" s="4"/>
      <c r="V114" s="14"/>
      <c r="W114" s="14"/>
      <c r="X114" s="14"/>
      <c r="Y114" s="14"/>
      <c r="Z114" s="14"/>
      <c r="AA114" s="14"/>
    </row>
    <row r="115" spans="1:27" s="3" customFormat="1" x14ac:dyDescent="0.2">
      <c r="A115" s="5"/>
      <c r="B115" s="4"/>
      <c r="C115" s="4"/>
      <c r="D115" s="37"/>
      <c r="E115" s="37"/>
      <c r="F115" s="37"/>
      <c r="G115" s="5"/>
      <c r="H115" s="5"/>
      <c r="I115" s="5"/>
      <c r="J115" s="4"/>
      <c r="K115" s="4"/>
      <c r="L115" s="5"/>
      <c r="M115" s="5"/>
      <c r="N115" s="5"/>
      <c r="O115" s="5"/>
      <c r="P115" s="5"/>
      <c r="Q115" s="5"/>
      <c r="R115" s="5"/>
      <c r="S115" s="5"/>
      <c r="T115" s="5"/>
      <c r="U115" s="4"/>
      <c r="V115" s="14"/>
      <c r="W115" s="14"/>
      <c r="X115" s="14"/>
      <c r="Y115" s="14"/>
      <c r="Z115" s="14"/>
      <c r="AA115" s="14"/>
    </row>
    <row r="116" spans="1:27" s="3" customFormat="1" x14ac:dyDescent="0.2">
      <c r="A116" s="5"/>
      <c r="B116" s="4"/>
      <c r="C116" s="4"/>
      <c r="D116" s="37"/>
      <c r="E116" s="37"/>
      <c r="F116" s="37"/>
      <c r="G116" s="5"/>
      <c r="H116" s="5"/>
      <c r="I116" s="5"/>
      <c r="J116" s="4"/>
      <c r="K116" s="4"/>
      <c r="L116" s="5"/>
      <c r="M116" s="5"/>
      <c r="N116" s="5"/>
      <c r="O116" s="5"/>
      <c r="P116" s="5"/>
      <c r="Q116" s="5"/>
      <c r="R116" s="5"/>
      <c r="S116" s="5"/>
      <c r="T116" s="5"/>
      <c r="U116" s="4"/>
      <c r="V116" s="14"/>
      <c r="W116" s="14"/>
      <c r="X116" s="14"/>
      <c r="Y116" s="14"/>
      <c r="Z116" s="14"/>
      <c r="AA116" s="14"/>
    </row>
    <row r="117" spans="1:27" s="3" customFormat="1" x14ac:dyDescent="0.2">
      <c r="A117" s="5"/>
      <c r="B117" s="4"/>
      <c r="C117" s="4"/>
      <c r="D117" s="37"/>
      <c r="E117" s="37"/>
      <c r="F117" s="37"/>
      <c r="G117" s="5"/>
      <c r="H117" s="5"/>
      <c r="I117" s="5"/>
      <c r="J117" s="4"/>
      <c r="K117" s="4"/>
      <c r="L117" s="5"/>
      <c r="M117" s="5"/>
      <c r="N117" s="5"/>
      <c r="O117" s="5"/>
      <c r="P117" s="5"/>
      <c r="Q117" s="5"/>
      <c r="R117" s="5"/>
      <c r="S117" s="5"/>
      <c r="T117" s="5"/>
      <c r="U117" s="4"/>
      <c r="V117" s="14"/>
      <c r="W117" s="14"/>
      <c r="X117" s="14"/>
      <c r="Y117" s="14"/>
      <c r="Z117" s="14"/>
      <c r="AA117" s="14"/>
    </row>
    <row r="118" spans="1:27" s="3" customFormat="1" x14ac:dyDescent="0.2">
      <c r="A118" s="5"/>
      <c r="B118" s="4"/>
      <c r="C118" s="4"/>
      <c r="D118" s="37"/>
      <c r="E118" s="37"/>
      <c r="F118" s="37"/>
      <c r="G118" s="5"/>
      <c r="H118" s="5"/>
      <c r="I118" s="5"/>
      <c r="J118" s="4"/>
      <c r="K118" s="4"/>
      <c r="L118" s="5"/>
      <c r="M118" s="5"/>
      <c r="N118" s="5"/>
      <c r="O118" s="5"/>
      <c r="P118" s="5"/>
      <c r="Q118" s="5"/>
      <c r="R118" s="5"/>
      <c r="S118" s="5"/>
      <c r="T118" s="5"/>
      <c r="U118" s="4"/>
      <c r="V118" s="14"/>
      <c r="W118" s="14"/>
      <c r="X118" s="14"/>
      <c r="Y118" s="14"/>
      <c r="Z118" s="14"/>
      <c r="AA118" s="14"/>
    </row>
    <row r="119" spans="1:27" s="2" customFormat="1" x14ac:dyDescent="0.2">
      <c r="B119" s="1"/>
      <c r="C119" s="1"/>
      <c r="D119" s="1"/>
      <c r="E119" s="1"/>
      <c r="F119" s="1"/>
      <c r="J119" s="1"/>
      <c r="K119" s="1"/>
      <c r="U119" s="1"/>
      <c r="V119" s="15"/>
      <c r="W119" s="15"/>
      <c r="X119" s="15"/>
      <c r="Y119" s="15"/>
      <c r="Z119" s="15"/>
      <c r="AA119" s="15"/>
    </row>
    <row r="120" spans="1:27" s="2" customFormat="1" x14ac:dyDescent="0.2">
      <c r="B120" s="1"/>
      <c r="C120" s="1"/>
      <c r="D120" s="1"/>
      <c r="E120" s="1"/>
      <c r="F120" s="1"/>
      <c r="J120" s="1"/>
      <c r="K120" s="1"/>
      <c r="U120" s="1"/>
      <c r="V120" s="15"/>
      <c r="W120" s="15"/>
      <c r="X120" s="15"/>
      <c r="Y120" s="15"/>
      <c r="Z120" s="15"/>
      <c r="AA120" s="15"/>
    </row>
    <row r="121" spans="1:27" s="2" customFormat="1" x14ac:dyDescent="0.2">
      <c r="B121" s="1"/>
      <c r="C121" s="1"/>
      <c r="D121" s="1"/>
      <c r="E121" s="1"/>
      <c r="F121" s="1"/>
      <c r="J121" s="1"/>
      <c r="K121" s="1"/>
      <c r="U121" s="1"/>
      <c r="V121" s="15"/>
      <c r="W121" s="15"/>
      <c r="X121" s="15"/>
      <c r="Y121" s="15"/>
      <c r="Z121" s="15"/>
      <c r="AA121" s="15"/>
    </row>
    <row r="122" spans="1:27" s="2" customFormat="1" x14ac:dyDescent="0.2">
      <c r="B122" s="1"/>
      <c r="C122" s="1"/>
      <c r="D122" s="1"/>
      <c r="E122" s="1"/>
      <c r="F122" s="1"/>
      <c r="J122" s="1"/>
      <c r="K122" s="1"/>
      <c r="U122" s="1"/>
      <c r="V122" s="15"/>
      <c r="W122" s="15"/>
      <c r="X122" s="15"/>
      <c r="Y122" s="15"/>
      <c r="Z122" s="15"/>
      <c r="AA122" s="15"/>
    </row>
    <row r="123" spans="1:27" s="2" customFormat="1" x14ac:dyDescent="0.2">
      <c r="B123" s="1"/>
      <c r="C123" s="1"/>
      <c r="D123" s="1"/>
      <c r="E123" s="1"/>
      <c r="F123" s="1"/>
      <c r="J123" s="1"/>
      <c r="K123" s="1"/>
      <c r="U123" s="1"/>
      <c r="V123" s="15"/>
      <c r="W123" s="15"/>
      <c r="X123" s="15"/>
      <c r="Y123" s="15"/>
      <c r="Z123" s="15"/>
      <c r="AA123" s="15"/>
    </row>
    <row r="124" spans="1:27" s="2" customFormat="1" x14ac:dyDescent="0.2">
      <c r="B124" s="1"/>
      <c r="C124" s="1"/>
      <c r="D124" s="1"/>
      <c r="E124" s="1"/>
      <c r="F124" s="1"/>
      <c r="J124" s="1"/>
      <c r="K124" s="1"/>
      <c r="U124" s="1"/>
      <c r="V124" s="15"/>
      <c r="W124" s="15"/>
      <c r="X124" s="15"/>
      <c r="Y124" s="15"/>
      <c r="Z124" s="15"/>
      <c r="AA124" s="15"/>
    </row>
    <row r="125" spans="1:27" s="2" customFormat="1" x14ac:dyDescent="0.2">
      <c r="B125" s="1"/>
      <c r="C125" s="1"/>
      <c r="D125" s="1"/>
      <c r="E125" s="1"/>
      <c r="F125" s="1"/>
      <c r="J125" s="1"/>
      <c r="K125" s="1"/>
      <c r="U125" s="1"/>
      <c r="V125" s="15"/>
      <c r="W125" s="15"/>
      <c r="X125" s="15"/>
      <c r="Y125" s="15"/>
      <c r="Z125" s="15"/>
      <c r="AA125" s="15"/>
    </row>
    <row r="126" spans="1:27" s="2" customFormat="1" x14ac:dyDescent="0.2">
      <c r="B126" s="1"/>
      <c r="C126" s="1"/>
      <c r="D126" s="1"/>
      <c r="E126" s="1"/>
      <c r="F126" s="1"/>
      <c r="J126" s="1"/>
      <c r="K126" s="1"/>
      <c r="U126" s="1"/>
      <c r="V126" s="15"/>
      <c r="W126" s="15"/>
      <c r="X126" s="15"/>
      <c r="Y126" s="15"/>
      <c r="Z126" s="15"/>
      <c r="AA126" s="15"/>
    </row>
    <row r="127" spans="1:27" s="2" customFormat="1" x14ac:dyDescent="0.2">
      <c r="B127" s="1"/>
      <c r="C127" s="1"/>
      <c r="D127" s="1"/>
      <c r="E127" s="1"/>
      <c r="F127" s="1"/>
      <c r="J127" s="1"/>
      <c r="K127" s="1"/>
      <c r="U127" s="1"/>
      <c r="V127" s="15"/>
      <c r="W127" s="15"/>
      <c r="X127" s="15"/>
      <c r="Y127" s="15"/>
      <c r="Z127" s="15"/>
      <c r="AA127" s="15"/>
    </row>
    <row r="128" spans="1:27" s="2" customFormat="1" x14ac:dyDescent="0.2">
      <c r="B128" s="1"/>
      <c r="C128" s="1"/>
      <c r="D128" s="1"/>
      <c r="E128" s="1"/>
      <c r="F128" s="1"/>
      <c r="J128" s="1"/>
      <c r="K128" s="1"/>
      <c r="U128" s="1"/>
      <c r="V128" s="15"/>
      <c r="W128" s="15"/>
      <c r="X128" s="15"/>
      <c r="Y128" s="15"/>
      <c r="Z128" s="15"/>
      <c r="AA128" s="15"/>
    </row>
    <row r="129" spans="2:27" s="2" customFormat="1" x14ac:dyDescent="0.2">
      <c r="B129" s="1"/>
      <c r="C129" s="1"/>
      <c r="D129" s="1"/>
      <c r="E129" s="1"/>
      <c r="F129" s="1"/>
      <c r="J129" s="1"/>
      <c r="K129" s="1"/>
      <c r="U129" s="1"/>
      <c r="V129" s="15"/>
      <c r="W129" s="15"/>
      <c r="X129" s="15"/>
      <c r="Y129" s="15"/>
      <c r="Z129" s="15"/>
      <c r="AA129" s="15"/>
    </row>
    <row r="130" spans="2:27" s="2" customFormat="1" x14ac:dyDescent="0.2">
      <c r="B130" s="1"/>
      <c r="C130" s="1"/>
      <c r="D130" s="1"/>
      <c r="E130" s="1"/>
      <c r="F130" s="1"/>
      <c r="J130" s="1"/>
      <c r="K130" s="1"/>
      <c r="U130" s="1"/>
      <c r="V130" s="15"/>
      <c r="W130" s="15"/>
      <c r="X130" s="15"/>
      <c r="Y130" s="15"/>
      <c r="Z130" s="15"/>
      <c r="AA130" s="15"/>
    </row>
    <row r="131" spans="2:27" s="2" customFormat="1" x14ac:dyDescent="0.2">
      <c r="B131" s="1"/>
      <c r="C131" s="1"/>
      <c r="D131" s="1"/>
      <c r="E131" s="1"/>
      <c r="F131" s="1"/>
      <c r="J131" s="1"/>
      <c r="K131" s="1"/>
      <c r="U131" s="1"/>
      <c r="V131" s="15"/>
      <c r="W131" s="15"/>
      <c r="X131" s="15"/>
      <c r="Y131" s="15"/>
      <c r="Z131" s="15"/>
      <c r="AA131" s="15"/>
    </row>
    <row r="132" spans="2:27" s="2" customFormat="1" x14ac:dyDescent="0.2">
      <c r="B132" s="1"/>
      <c r="C132" s="1"/>
      <c r="D132" s="1"/>
      <c r="E132" s="1"/>
      <c r="F132" s="1"/>
      <c r="J132" s="1"/>
      <c r="K132" s="1"/>
      <c r="U132" s="1"/>
      <c r="V132" s="15"/>
      <c r="W132" s="15"/>
      <c r="X132" s="15"/>
      <c r="Y132" s="15"/>
      <c r="Z132" s="15"/>
      <c r="AA132" s="15"/>
    </row>
    <row r="133" spans="2:27" s="2" customFormat="1" x14ac:dyDescent="0.2">
      <c r="B133" s="1"/>
      <c r="C133" s="1"/>
      <c r="D133" s="1"/>
      <c r="E133" s="1"/>
      <c r="F133" s="1"/>
      <c r="J133" s="1"/>
      <c r="K133" s="1"/>
      <c r="U133" s="1"/>
      <c r="V133" s="15"/>
      <c r="W133" s="15"/>
      <c r="X133" s="15"/>
      <c r="Y133" s="15"/>
      <c r="Z133" s="15"/>
      <c r="AA133" s="15"/>
    </row>
    <row r="134" spans="2:27" s="2" customFormat="1" x14ac:dyDescent="0.2">
      <c r="B134" s="1"/>
      <c r="C134" s="1"/>
      <c r="D134" s="1"/>
      <c r="E134" s="1"/>
      <c r="F134" s="1"/>
      <c r="J134" s="1"/>
      <c r="K134" s="1"/>
      <c r="U134" s="1"/>
      <c r="V134" s="15"/>
      <c r="W134" s="15"/>
      <c r="X134" s="15"/>
      <c r="Y134" s="15"/>
      <c r="Z134" s="15"/>
      <c r="AA134" s="15"/>
    </row>
    <row r="135" spans="2:27" s="2" customFormat="1" x14ac:dyDescent="0.2">
      <c r="B135" s="1"/>
      <c r="C135" s="1"/>
      <c r="D135" s="1"/>
      <c r="E135" s="1"/>
      <c r="F135" s="1"/>
      <c r="J135" s="1"/>
      <c r="K135" s="1"/>
      <c r="U135" s="1"/>
      <c r="V135" s="15"/>
      <c r="W135" s="15"/>
      <c r="X135" s="15"/>
      <c r="Y135" s="15"/>
      <c r="Z135" s="15"/>
      <c r="AA135" s="15"/>
    </row>
    <row r="136" spans="2:27" s="2" customFormat="1" x14ac:dyDescent="0.2">
      <c r="B136" s="1"/>
      <c r="C136" s="1"/>
      <c r="D136" s="1"/>
      <c r="E136" s="1"/>
      <c r="F136" s="1"/>
      <c r="J136" s="1"/>
      <c r="K136" s="1"/>
      <c r="U136" s="1"/>
      <c r="V136" s="15"/>
      <c r="W136" s="15"/>
      <c r="X136" s="15"/>
      <c r="Y136" s="15"/>
      <c r="Z136" s="15"/>
      <c r="AA136" s="15"/>
    </row>
    <row r="137" spans="2:27" s="2" customFormat="1" x14ac:dyDescent="0.2">
      <c r="B137" s="1"/>
      <c r="C137" s="1"/>
      <c r="D137" s="1"/>
      <c r="E137" s="1"/>
      <c r="F137" s="1"/>
      <c r="J137" s="1"/>
      <c r="K137" s="1"/>
      <c r="U137" s="1"/>
      <c r="V137" s="15"/>
      <c r="W137" s="15"/>
      <c r="X137" s="15"/>
      <c r="Y137" s="15"/>
      <c r="Z137" s="15"/>
      <c r="AA137" s="15"/>
    </row>
    <row r="138" spans="2:27" s="2" customFormat="1" x14ac:dyDescent="0.2">
      <c r="B138" s="1"/>
      <c r="C138" s="1"/>
      <c r="D138" s="1"/>
      <c r="E138" s="1"/>
      <c r="F138" s="1"/>
      <c r="J138" s="1"/>
      <c r="K138" s="1"/>
      <c r="U138" s="1"/>
      <c r="V138" s="15"/>
      <c r="W138" s="15"/>
      <c r="X138" s="15"/>
      <c r="Y138" s="15"/>
      <c r="Z138" s="15"/>
      <c r="AA138" s="15"/>
    </row>
    <row r="139" spans="2:27" s="2" customFormat="1" x14ac:dyDescent="0.2">
      <c r="B139" s="1"/>
      <c r="C139" s="1"/>
      <c r="D139" s="1"/>
      <c r="E139" s="1"/>
      <c r="F139" s="1"/>
      <c r="J139" s="1"/>
      <c r="K139" s="1"/>
      <c r="U139" s="1"/>
      <c r="V139" s="15"/>
      <c r="W139" s="15"/>
      <c r="X139" s="15"/>
      <c r="Y139" s="15"/>
      <c r="Z139" s="15"/>
      <c r="AA139" s="15"/>
    </row>
    <row r="140" spans="2:27" s="2" customFormat="1" x14ac:dyDescent="0.2">
      <c r="B140" s="1"/>
      <c r="C140" s="1"/>
      <c r="D140" s="1"/>
      <c r="E140" s="1"/>
      <c r="F140" s="1"/>
      <c r="J140" s="1"/>
      <c r="K140" s="1"/>
      <c r="U140" s="1"/>
      <c r="V140" s="15"/>
      <c r="W140" s="15"/>
      <c r="X140" s="15"/>
      <c r="Y140" s="15"/>
      <c r="Z140" s="15"/>
      <c r="AA140" s="15"/>
    </row>
    <row r="141" spans="2:27" s="2" customFormat="1" x14ac:dyDescent="0.2">
      <c r="B141" s="1"/>
      <c r="C141" s="1"/>
      <c r="D141" s="1"/>
      <c r="E141" s="1"/>
      <c r="F141" s="1"/>
      <c r="J141" s="1"/>
      <c r="K141" s="1"/>
      <c r="U141" s="1"/>
      <c r="V141" s="15"/>
      <c r="W141" s="15"/>
      <c r="X141" s="15"/>
      <c r="Y141" s="15"/>
      <c r="Z141" s="15"/>
      <c r="AA141" s="15"/>
    </row>
    <row r="142" spans="2:27" s="2" customFormat="1" x14ac:dyDescent="0.2">
      <c r="B142" s="1"/>
      <c r="C142" s="1"/>
      <c r="D142" s="1"/>
      <c r="E142" s="1"/>
      <c r="F142" s="1"/>
      <c r="J142" s="1"/>
      <c r="K142" s="1"/>
      <c r="U142" s="1"/>
      <c r="V142" s="15"/>
      <c r="W142" s="15"/>
      <c r="X142" s="15"/>
      <c r="Y142" s="15"/>
      <c r="Z142" s="15"/>
      <c r="AA142" s="15"/>
    </row>
    <row r="143" spans="2:27" s="2" customFormat="1" x14ac:dyDescent="0.2">
      <c r="B143" s="1"/>
      <c r="C143" s="1"/>
      <c r="D143" s="1"/>
      <c r="E143" s="1"/>
      <c r="F143" s="1"/>
      <c r="J143" s="1"/>
      <c r="K143" s="1"/>
      <c r="U143" s="1"/>
      <c r="V143" s="15"/>
      <c r="W143" s="15"/>
      <c r="X143" s="15"/>
      <c r="Y143" s="15"/>
      <c r="Z143" s="15"/>
      <c r="AA143" s="15"/>
    </row>
    <row r="144" spans="2:27" s="2" customFormat="1" x14ac:dyDescent="0.2">
      <c r="B144" s="1"/>
      <c r="C144" s="1"/>
      <c r="D144" s="1"/>
      <c r="E144" s="1"/>
      <c r="F144" s="1"/>
      <c r="J144" s="1"/>
      <c r="K144" s="1"/>
      <c r="U144" s="1"/>
      <c r="V144" s="15"/>
      <c r="W144" s="15"/>
      <c r="X144" s="15"/>
      <c r="Y144" s="15"/>
      <c r="Z144" s="15"/>
      <c r="AA144" s="15"/>
    </row>
    <row r="145" spans="2:27" s="2" customFormat="1" x14ac:dyDescent="0.2">
      <c r="B145" s="1"/>
      <c r="C145" s="1"/>
      <c r="D145" s="1"/>
      <c r="E145" s="1"/>
      <c r="F145" s="1"/>
      <c r="J145" s="1"/>
      <c r="K145" s="1"/>
      <c r="U145" s="1"/>
      <c r="V145" s="15"/>
      <c r="W145" s="15"/>
      <c r="X145" s="15"/>
      <c r="Y145" s="15"/>
      <c r="Z145" s="15"/>
      <c r="AA145" s="15"/>
    </row>
    <row r="146" spans="2:27" s="2" customFormat="1" x14ac:dyDescent="0.2">
      <c r="B146" s="1"/>
      <c r="C146" s="1"/>
      <c r="D146" s="1"/>
      <c r="E146" s="1"/>
      <c r="F146" s="1"/>
      <c r="J146" s="1"/>
      <c r="K146" s="1"/>
      <c r="U146" s="1"/>
      <c r="V146" s="15"/>
      <c r="W146" s="15"/>
      <c r="X146" s="15"/>
      <c r="Y146" s="15"/>
      <c r="Z146" s="15"/>
      <c r="AA146" s="15"/>
    </row>
    <row r="147" spans="2:27" s="2" customFormat="1" x14ac:dyDescent="0.2">
      <c r="B147" s="1"/>
      <c r="C147" s="1"/>
      <c r="D147" s="1"/>
      <c r="E147" s="1"/>
      <c r="F147" s="1"/>
      <c r="J147" s="1"/>
      <c r="K147" s="1"/>
      <c r="U147" s="1"/>
      <c r="V147" s="15"/>
      <c r="W147" s="15"/>
      <c r="X147" s="15"/>
      <c r="Y147" s="15"/>
      <c r="Z147" s="15"/>
      <c r="AA147" s="15"/>
    </row>
    <row r="148" spans="2:27" s="2" customFormat="1" x14ac:dyDescent="0.2">
      <c r="B148" s="1"/>
      <c r="C148" s="1"/>
      <c r="D148" s="1"/>
      <c r="E148" s="1"/>
      <c r="F148" s="1"/>
      <c r="J148" s="1"/>
      <c r="K148" s="1"/>
      <c r="U148" s="1"/>
      <c r="V148" s="15"/>
      <c r="W148" s="15"/>
      <c r="X148" s="15"/>
      <c r="Y148" s="15"/>
      <c r="Z148" s="15"/>
      <c r="AA148" s="15"/>
    </row>
    <row r="149" spans="2:27" s="2" customFormat="1" x14ac:dyDescent="0.2">
      <c r="B149" s="1"/>
      <c r="C149" s="1"/>
      <c r="D149" s="1"/>
      <c r="E149" s="1"/>
      <c r="F149" s="1"/>
      <c r="J149" s="1"/>
      <c r="K149" s="1"/>
      <c r="U149" s="1"/>
      <c r="V149" s="15"/>
      <c r="W149" s="15"/>
      <c r="X149" s="15"/>
      <c r="Y149" s="15"/>
      <c r="Z149" s="15"/>
      <c r="AA149" s="15"/>
    </row>
    <row r="150" spans="2:27" s="2" customFormat="1" x14ac:dyDescent="0.2">
      <c r="B150" s="1"/>
      <c r="C150" s="1"/>
      <c r="D150" s="1"/>
      <c r="E150" s="1"/>
      <c r="F150" s="1"/>
      <c r="J150" s="1"/>
      <c r="K150" s="1"/>
      <c r="U150" s="1"/>
      <c r="V150" s="15"/>
      <c r="W150" s="15"/>
      <c r="X150" s="15"/>
      <c r="Y150" s="15"/>
      <c r="Z150" s="15"/>
      <c r="AA150" s="15"/>
    </row>
    <row r="151" spans="2:27" s="2" customFormat="1" x14ac:dyDescent="0.2">
      <c r="B151" s="1"/>
      <c r="C151" s="1"/>
      <c r="D151" s="1"/>
      <c r="E151" s="1"/>
      <c r="F151" s="1"/>
      <c r="J151" s="1"/>
      <c r="K151" s="1"/>
      <c r="U151" s="1"/>
      <c r="V151" s="15"/>
      <c r="W151" s="15"/>
      <c r="X151" s="15"/>
      <c r="Y151" s="15"/>
      <c r="Z151" s="15"/>
      <c r="AA151" s="15"/>
    </row>
    <row r="152" spans="2:27" s="2" customFormat="1" x14ac:dyDescent="0.2">
      <c r="B152" s="1"/>
      <c r="C152" s="1"/>
      <c r="D152" s="1"/>
      <c r="E152" s="1"/>
      <c r="F152" s="1"/>
      <c r="J152" s="1"/>
      <c r="K152" s="1"/>
      <c r="U152" s="1"/>
      <c r="V152" s="15"/>
      <c r="W152" s="15"/>
      <c r="X152" s="15"/>
      <c r="Y152" s="15"/>
      <c r="Z152" s="15"/>
      <c r="AA152" s="15"/>
    </row>
    <row r="153" spans="2:27" s="2" customFormat="1" x14ac:dyDescent="0.2">
      <c r="B153" s="1"/>
      <c r="C153" s="1"/>
      <c r="D153" s="1"/>
      <c r="E153" s="1"/>
      <c r="F153" s="1"/>
      <c r="J153" s="1"/>
      <c r="K153" s="1"/>
      <c r="U153" s="1"/>
      <c r="V153" s="15"/>
      <c r="W153" s="15"/>
      <c r="X153" s="15"/>
      <c r="Y153" s="15"/>
      <c r="Z153" s="15"/>
      <c r="AA153" s="15"/>
    </row>
    <row r="154" spans="2:27" s="2" customFormat="1" x14ac:dyDescent="0.2">
      <c r="B154" s="1"/>
      <c r="C154" s="1"/>
      <c r="D154" s="1"/>
      <c r="E154" s="1"/>
      <c r="F154" s="1"/>
      <c r="J154" s="1"/>
      <c r="K154" s="1"/>
      <c r="U154" s="1"/>
      <c r="V154" s="15"/>
      <c r="W154" s="15"/>
      <c r="X154" s="15"/>
      <c r="Y154" s="15"/>
      <c r="Z154" s="15"/>
      <c r="AA154" s="15"/>
    </row>
    <row r="155" spans="2:27" s="2" customFormat="1" x14ac:dyDescent="0.2">
      <c r="B155" s="1"/>
      <c r="C155" s="1"/>
      <c r="D155" s="1"/>
      <c r="E155" s="1"/>
      <c r="F155" s="1"/>
      <c r="J155" s="1"/>
      <c r="K155" s="1"/>
      <c r="U155" s="1"/>
      <c r="V155" s="15"/>
      <c r="W155" s="15"/>
      <c r="X155" s="15"/>
      <c r="Y155" s="15"/>
      <c r="Z155" s="15"/>
      <c r="AA155" s="15"/>
    </row>
    <row r="156" spans="2:27" s="2" customFormat="1" x14ac:dyDescent="0.2">
      <c r="B156" s="1"/>
      <c r="C156" s="1"/>
      <c r="D156" s="1"/>
      <c r="E156" s="1"/>
      <c r="F156" s="1"/>
      <c r="J156" s="1"/>
      <c r="K156" s="1"/>
      <c r="U156" s="1"/>
      <c r="V156" s="15"/>
      <c r="W156" s="15"/>
      <c r="X156" s="15"/>
      <c r="Y156" s="15"/>
      <c r="Z156" s="15"/>
      <c r="AA156" s="15"/>
    </row>
    <row r="157" spans="2:27" s="2" customFormat="1" x14ac:dyDescent="0.2">
      <c r="B157" s="1"/>
      <c r="C157" s="1"/>
      <c r="D157" s="1"/>
      <c r="E157" s="1"/>
      <c r="F157" s="1"/>
      <c r="J157" s="1"/>
      <c r="K157" s="1"/>
      <c r="U157" s="1"/>
      <c r="V157" s="15"/>
      <c r="W157" s="15"/>
      <c r="X157" s="15"/>
      <c r="Y157" s="15"/>
      <c r="Z157" s="15"/>
      <c r="AA157" s="15"/>
    </row>
    <row r="158" spans="2:27" s="2" customFormat="1" x14ac:dyDescent="0.2">
      <c r="B158" s="1"/>
      <c r="C158" s="1"/>
      <c r="D158" s="1"/>
      <c r="E158" s="1"/>
      <c r="F158" s="1"/>
      <c r="J158" s="1"/>
      <c r="K158" s="1"/>
      <c r="U158" s="1"/>
      <c r="V158" s="15"/>
      <c r="W158" s="15"/>
      <c r="X158" s="15"/>
      <c r="Y158" s="15"/>
      <c r="Z158" s="15"/>
      <c r="AA158" s="15"/>
    </row>
    <row r="159" spans="2:27" s="2" customFormat="1" x14ac:dyDescent="0.2">
      <c r="B159" s="1"/>
      <c r="C159" s="1"/>
      <c r="D159" s="1"/>
      <c r="E159" s="1"/>
      <c r="F159" s="1"/>
      <c r="J159" s="1"/>
      <c r="K159" s="1"/>
      <c r="U159" s="1"/>
      <c r="V159" s="15"/>
      <c r="W159" s="15"/>
      <c r="X159" s="15"/>
      <c r="Y159" s="15"/>
      <c r="Z159" s="15"/>
      <c r="AA159" s="15"/>
    </row>
    <row r="160" spans="2:27" s="2" customFormat="1" x14ac:dyDescent="0.2">
      <c r="B160" s="1"/>
      <c r="C160" s="1"/>
      <c r="D160" s="1"/>
      <c r="E160" s="1"/>
      <c r="F160" s="1"/>
      <c r="J160" s="1"/>
      <c r="K160" s="1"/>
      <c r="U160" s="1"/>
      <c r="V160" s="15"/>
      <c r="W160" s="15"/>
      <c r="X160" s="15"/>
      <c r="Y160" s="15"/>
      <c r="Z160" s="15"/>
      <c r="AA160" s="15"/>
    </row>
    <row r="161" spans="2:27" s="2" customFormat="1" x14ac:dyDescent="0.2">
      <c r="B161" s="1"/>
      <c r="C161" s="1"/>
      <c r="D161" s="1"/>
      <c r="E161" s="1"/>
      <c r="F161" s="1"/>
      <c r="J161" s="1"/>
      <c r="K161" s="1"/>
      <c r="U161" s="1"/>
      <c r="V161" s="15"/>
      <c r="W161" s="15"/>
      <c r="X161" s="15"/>
      <c r="Y161" s="15"/>
      <c r="Z161" s="15"/>
      <c r="AA161" s="15"/>
    </row>
    <row r="162" spans="2:27" s="2" customFormat="1" x14ac:dyDescent="0.2">
      <c r="B162" s="1"/>
      <c r="C162" s="1"/>
      <c r="D162" s="1"/>
      <c r="E162" s="1"/>
      <c r="F162" s="1"/>
      <c r="J162" s="1"/>
      <c r="K162" s="1"/>
      <c r="U162" s="1"/>
      <c r="V162" s="15"/>
      <c r="W162" s="15"/>
      <c r="X162" s="15"/>
      <c r="Y162" s="15"/>
      <c r="Z162" s="15"/>
      <c r="AA162" s="15"/>
    </row>
    <row r="163" spans="2:27" s="2" customFormat="1" x14ac:dyDescent="0.2">
      <c r="B163" s="1"/>
      <c r="C163" s="1"/>
      <c r="D163" s="1"/>
      <c r="E163" s="1"/>
      <c r="F163" s="1"/>
      <c r="J163" s="1"/>
      <c r="K163" s="1"/>
      <c r="U163" s="1"/>
      <c r="V163" s="15"/>
      <c r="W163" s="15"/>
      <c r="X163" s="15"/>
      <c r="Y163" s="15"/>
      <c r="Z163" s="15"/>
      <c r="AA163" s="15"/>
    </row>
    <row r="164" spans="2:27" s="2" customFormat="1" x14ac:dyDescent="0.2">
      <c r="B164" s="1"/>
      <c r="C164" s="1"/>
      <c r="D164" s="1"/>
      <c r="E164" s="1"/>
      <c r="F164" s="1"/>
      <c r="J164" s="1"/>
      <c r="K164" s="1"/>
      <c r="U164" s="1"/>
      <c r="V164" s="15"/>
      <c r="W164" s="15"/>
      <c r="X164" s="15"/>
      <c r="Y164" s="15"/>
      <c r="Z164" s="15"/>
      <c r="AA164" s="15"/>
    </row>
    <row r="165" spans="2:27" s="2" customFormat="1" x14ac:dyDescent="0.2">
      <c r="B165" s="1"/>
      <c r="C165" s="1"/>
      <c r="D165" s="1"/>
      <c r="E165" s="1"/>
      <c r="F165" s="1"/>
      <c r="J165" s="1"/>
      <c r="K165" s="1"/>
      <c r="U165" s="1"/>
      <c r="V165" s="15"/>
      <c r="W165" s="15"/>
      <c r="X165" s="15"/>
      <c r="Y165" s="15"/>
      <c r="Z165" s="15"/>
      <c r="AA165" s="15"/>
    </row>
    <row r="166" spans="2:27" s="2" customFormat="1" x14ac:dyDescent="0.2">
      <c r="B166" s="1"/>
      <c r="C166" s="1"/>
      <c r="D166" s="1"/>
      <c r="E166" s="1"/>
      <c r="F166" s="1"/>
      <c r="J166" s="1"/>
      <c r="K166" s="1"/>
      <c r="U166" s="1"/>
      <c r="V166" s="15"/>
      <c r="W166" s="15"/>
      <c r="X166" s="15"/>
      <c r="Y166" s="15"/>
      <c r="Z166" s="15"/>
      <c r="AA166" s="15"/>
    </row>
    <row r="167" spans="2:27" s="2" customFormat="1" x14ac:dyDescent="0.2">
      <c r="B167" s="1"/>
      <c r="C167" s="1"/>
      <c r="D167" s="1"/>
      <c r="E167" s="1"/>
      <c r="F167" s="1"/>
      <c r="J167" s="1"/>
      <c r="K167" s="1"/>
      <c r="U167" s="1"/>
      <c r="V167" s="15"/>
      <c r="W167" s="15"/>
      <c r="X167" s="15"/>
      <c r="Y167" s="15"/>
      <c r="Z167" s="15"/>
      <c r="AA167" s="15"/>
    </row>
    <row r="168" spans="2:27" s="2" customFormat="1" x14ac:dyDescent="0.2">
      <c r="B168" s="1"/>
      <c r="C168" s="1"/>
      <c r="D168" s="1"/>
      <c r="E168" s="1"/>
      <c r="F168" s="1"/>
      <c r="J168" s="1"/>
      <c r="K168" s="1"/>
      <c r="U168" s="1"/>
      <c r="V168" s="15"/>
      <c r="W168" s="15"/>
      <c r="X168" s="15"/>
      <c r="Y168" s="15"/>
      <c r="Z168" s="15"/>
      <c r="AA168" s="15"/>
    </row>
    <row r="169" spans="2:27" s="2" customFormat="1" x14ac:dyDescent="0.2">
      <c r="B169" s="1"/>
      <c r="C169" s="1"/>
      <c r="D169" s="1"/>
      <c r="E169" s="1"/>
      <c r="F169" s="1"/>
      <c r="J169" s="1"/>
      <c r="K169" s="1"/>
      <c r="U169" s="1"/>
      <c r="V169" s="15"/>
      <c r="W169" s="15"/>
      <c r="X169" s="15"/>
      <c r="Y169" s="15"/>
      <c r="Z169" s="15"/>
      <c r="AA169" s="15"/>
    </row>
    <row r="170" spans="2:27" s="2" customFormat="1" x14ac:dyDescent="0.2">
      <c r="B170" s="1"/>
      <c r="C170" s="1"/>
      <c r="D170" s="1"/>
      <c r="E170" s="1"/>
      <c r="F170" s="1"/>
      <c r="J170" s="1"/>
      <c r="K170" s="1"/>
      <c r="U170" s="1"/>
      <c r="V170" s="15"/>
      <c r="W170" s="15"/>
      <c r="X170" s="15"/>
      <c r="Y170" s="15"/>
      <c r="Z170" s="15"/>
      <c r="AA170" s="15"/>
    </row>
    <row r="171" spans="2:27" s="2" customFormat="1" x14ac:dyDescent="0.2">
      <c r="B171" s="1"/>
      <c r="C171" s="1"/>
      <c r="D171" s="1"/>
      <c r="E171" s="1"/>
      <c r="F171" s="1"/>
      <c r="J171" s="1"/>
      <c r="K171" s="1"/>
      <c r="U171" s="1"/>
      <c r="V171" s="15"/>
      <c r="W171" s="15"/>
      <c r="X171" s="15"/>
      <c r="Y171" s="15"/>
      <c r="Z171" s="15"/>
      <c r="AA171" s="15"/>
    </row>
    <row r="172" spans="2:27" s="2" customFormat="1" x14ac:dyDescent="0.2">
      <c r="B172" s="1"/>
      <c r="C172" s="1"/>
      <c r="D172" s="1"/>
      <c r="E172" s="1"/>
      <c r="F172" s="1"/>
      <c r="J172" s="1"/>
      <c r="K172" s="1"/>
      <c r="U172" s="1"/>
      <c r="V172" s="15"/>
      <c r="W172" s="15"/>
      <c r="X172" s="15"/>
      <c r="Y172" s="15"/>
      <c r="Z172" s="15"/>
      <c r="AA172" s="15"/>
    </row>
    <row r="173" spans="2:27" s="2" customFormat="1" x14ac:dyDescent="0.2">
      <c r="B173" s="1"/>
      <c r="C173" s="1"/>
      <c r="D173" s="1"/>
      <c r="E173" s="1"/>
      <c r="F173" s="1"/>
      <c r="J173" s="1"/>
      <c r="K173" s="1"/>
      <c r="U173" s="1"/>
      <c r="V173" s="15"/>
      <c r="W173" s="15"/>
      <c r="X173" s="15"/>
      <c r="Y173" s="15"/>
      <c r="Z173" s="15"/>
      <c r="AA173" s="15"/>
    </row>
    <row r="174" spans="2:27" s="2" customFormat="1" x14ac:dyDescent="0.2">
      <c r="B174" s="1"/>
      <c r="C174" s="1"/>
      <c r="D174" s="1"/>
      <c r="E174" s="1"/>
      <c r="F174" s="1"/>
      <c r="J174" s="1"/>
      <c r="K174" s="1"/>
      <c r="U174" s="1"/>
      <c r="V174" s="15"/>
      <c r="W174" s="15"/>
      <c r="X174" s="15"/>
      <c r="Y174" s="15"/>
      <c r="Z174" s="15"/>
      <c r="AA174" s="15"/>
    </row>
    <row r="175" spans="2:27" s="2" customFormat="1" x14ac:dyDescent="0.2">
      <c r="B175" s="1"/>
      <c r="C175" s="1"/>
      <c r="D175" s="1"/>
      <c r="E175" s="1"/>
      <c r="F175" s="1"/>
      <c r="J175" s="1"/>
      <c r="K175" s="1"/>
      <c r="U175" s="1"/>
      <c r="V175" s="15"/>
      <c r="W175" s="15"/>
      <c r="X175" s="15"/>
      <c r="Y175" s="15"/>
      <c r="Z175" s="15"/>
      <c r="AA175" s="15"/>
    </row>
    <row r="176" spans="2:27" s="2" customFormat="1" x14ac:dyDescent="0.2">
      <c r="B176" s="1"/>
      <c r="C176" s="1"/>
      <c r="D176" s="1"/>
      <c r="E176" s="1"/>
      <c r="F176" s="1"/>
      <c r="J176" s="1"/>
      <c r="K176" s="1"/>
      <c r="U176" s="1"/>
      <c r="V176" s="15"/>
      <c r="W176" s="15"/>
      <c r="X176" s="15"/>
      <c r="Y176" s="15"/>
      <c r="Z176" s="15"/>
      <c r="AA176" s="15"/>
    </row>
    <row r="177" spans="2:27" s="2" customFormat="1" x14ac:dyDescent="0.2">
      <c r="B177" s="1"/>
      <c r="C177" s="1"/>
      <c r="D177" s="1"/>
      <c r="E177" s="1"/>
      <c r="F177" s="1"/>
      <c r="J177" s="1"/>
      <c r="K177" s="1"/>
      <c r="U177" s="1"/>
      <c r="V177" s="15"/>
      <c r="W177" s="15"/>
      <c r="X177" s="15"/>
      <c r="Y177" s="15"/>
      <c r="Z177" s="15"/>
      <c r="AA177" s="15"/>
    </row>
    <row r="178" spans="2:27" s="2" customFormat="1" x14ac:dyDescent="0.2">
      <c r="B178" s="1"/>
      <c r="C178" s="1"/>
      <c r="D178" s="1"/>
      <c r="E178" s="1"/>
      <c r="F178" s="1"/>
      <c r="J178" s="1"/>
      <c r="K178" s="1"/>
      <c r="U178" s="1"/>
      <c r="V178" s="15"/>
      <c r="W178" s="15"/>
      <c r="X178" s="15"/>
      <c r="Y178" s="15"/>
      <c r="Z178" s="15"/>
      <c r="AA178" s="15"/>
    </row>
    <row r="179" spans="2:27" s="2" customFormat="1" x14ac:dyDescent="0.2">
      <c r="B179" s="1"/>
      <c r="C179" s="1"/>
      <c r="D179" s="1"/>
      <c r="E179" s="1"/>
      <c r="F179" s="1"/>
      <c r="J179" s="1"/>
      <c r="K179" s="1"/>
      <c r="U179" s="1"/>
      <c r="V179" s="15"/>
      <c r="W179" s="15"/>
      <c r="X179" s="15"/>
      <c r="Y179" s="15"/>
      <c r="Z179" s="15"/>
      <c r="AA179" s="15"/>
    </row>
    <row r="180" spans="2:27" s="2" customFormat="1" x14ac:dyDescent="0.2">
      <c r="B180" s="1"/>
      <c r="C180" s="1"/>
      <c r="D180" s="1"/>
      <c r="E180" s="1"/>
      <c r="F180" s="1"/>
      <c r="J180" s="1"/>
      <c r="K180" s="1"/>
      <c r="U180" s="1"/>
      <c r="V180" s="15"/>
      <c r="W180" s="15"/>
      <c r="X180" s="15"/>
      <c r="Y180" s="15"/>
      <c r="Z180" s="15"/>
      <c r="AA180" s="15"/>
    </row>
    <row r="181" spans="2:27" s="2" customFormat="1" x14ac:dyDescent="0.2">
      <c r="B181" s="1"/>
      <c r="C181" s="1"/>
      <c r="D181" s="1"/>
      <c r="E181" s="1"/>
      <c r="F181" s="1"/>
      <c r="J181" s="1"/>
      <c r="K181" s="1"/>
      <c r="U181" s="1"/>
      <c r="V181" s="15"/>
      <c r="W181" s="15"/>
      <c r="X181" s="15"/>
      <c r="Y181" s="15"/>
      <c r="Z181" s="15"/>
      <c r="AA181" s="15"/>
    </row>
    <row r="182" spans="2:27" s="2" customFormat="1" x14ac:dyDescent="0.2">
      <c r="B182" s="1"/>
      <c r="C182" s="1"/>
      <c r="D182" s="1"/>
      <c r="E182" s="1"/>
      <c r="F182" s="1"/>
      <c r="J182" s="1"/>
      <c r="K182" s="1"/>
      <c r="U182" s="1"/>
      <c r="V182" s="15"/>
      <c r="W182" s="15"/>
      <c r="X182" s="15"/>
      <c r="Y182" s="15"/>
      <c r="Z182" s="15"/>
      <c r="AA182" s="15"/>
    </row>
    <row r="183" spans="2:27" s="2" customFormat="1" x14ac:dyDescent="0.2">
      <c r="B183" s="1"/>
      <c r="C183" s="1"/>
      <c r="D183" s="1"/>
      <c r="E183" s="1"/>
      <c r="F183" s="1"/>
      <c r="J183" s="1"/>
      <c r="K183" s="1"/>
      <c r="U183" s="1"/>
      <c r="V183" s="15"/>
      <c r="W183" s="15"/>
      <c r="X183" s="15"/>
      <c r="Y183" s="15"/>
      <c r="Z183" s="15"/>
      <c r="AA183" s="15"/>
    </row>
    <row r="184" spans="2:27" s="2" customFormat="1" x14ac:dyDescent="0.2">
      <c r="B184" s="1"/>
      <c r="C184" s="1"/>
      <c r="D184" s="1"/>
      <c r="E184" s="1"/>
      <c r="F184" s="1"/>
      <c r="J184" s="1"/>
      <c r="K184" s="1"/>
      <c r="U184" s="1"/>
      <c r="V184" s="15"/>
      <c r="W184" s="15"/>
      <c r="X184" s="15"/>
      <c r="Y184" s="15"/>
      <c r="Z184" s="15"/>
      <c r="AA184" s="15"/>
    </row>
    <row r="185" spans="2:27" s="2" customFormat="1" x14ac:dyDescent="0.2">
      <c r="B185" s="1"/>
      <c r="C185" s="1"/>
      <c r="D185" s="1"/>
      <c r="E185" s="1"/>
      <c r="F185" s="1"/>
      <c r="J185" s="1"/>
      <c r="K185" s="1"/>
      <c r="U185" s="1"/>
      <c r="V185" s="15"/>
      <c r="W185" s="15"/>
      <c r="X185" s="15"/>
      <c r="Y185" s="15"/>
      <c r="Z185" s="15"/>
      <c r="AA185" s="15"/>
    </row>
    <row r="186" spans="2:27" s="2" customFormat="1" x14ac:dyDescent="0.2">
      <c r="B186" s="1"/>
      <c r="C186" s="1"/>
      <c r="D186" s="1"/>
      <c r="E186" s="1"/>
      <c r="F186" s="1"/>
      <c r="J186" s="1"/>
      <c r="K186" s="1"/>
      <c r="U186" s="1"/>
      <c r="V186" s="15"/>
      <c r="W186" s="15"/>
      <c r="X186" s="15"/>
      <c r="Y186" s="15"/>
      <c r="Z186" s="15"/>
      <c r="AA186" s="15"/>
    </row>
    <row r="187" spans="2:27" s="2" customFormat="1" x14ac:dyDescent="0.2">
      <c r="B187" s="1"/>
      <c r="C187" s="1"/>
      <c r="D187" s="1"/>
      <c r="E187" s="1"/>
      <c r="F187" s="1"/>
      <c r="J187" s="1"/>
      <c r="K187" s="1"/>
      <c r="U187" s="1"/>
      <c r="V187" s="15"/>
      <c r="W187" s="15"/>
      <c r="X187" s="15"/>
      <c r="Y187" s="15"/>
      <c r="Z187" s="15"/>
      <c r="AA187" s="15"/>
    </row>
    <row r="188" spans="2:27" s="2" customFormat="1" x14ac:dyDescent="0.2">
      <c r="B188" s="1"/>
      <c r="C188" s="1"/>
      <c r="D188" s="1"/>
      <c r="E188" s="1"/>
      <c r="F188" s="1"/>
      <c r="J188" s="1"/>
      <c r="K188" s="1"/>
      <c r="U188" s="1"/>
      <c r="V188" s="15"/>
      <c r="W188" s="15"/>
      <c r="X188" s="15"/>
      <c r="Y188" s="15"/>
      <c r="Z188" s="15"/>
      <c r="AA188" s="15"/>
    </row>
    <row r="189" spans="2:27" s="2" customFormat="1" x14ac:dyDescent="0.2">
      <c r="B189" s="1"/>
      <c r="C189" s="1"/>
      <c r="D189" s="1"/>
      <c r="E189" s="1"/>
      <c r="F189" s="1"/>
      <c r="J189" s="1"/>
      <c r="K189" s="1"/>
      <c r="U189" s="1"/>
      <c r="V189" s="15"/>
      <c r="W189" s="15"/>
      <c r="X189" s="15"/>
      <c r="Y189" s="15"/>
      <c r="Z189" s="15"/>
      <c r="AA189" s="15"/>
    </row>
    <row r="190" spans="2:27" s="2" customFormat="1" x14ac:dyDescent="0.2">
      <c r="B190" s="1"/>
      <c r="C190" s="1"/>
      <c r="D190" s="1"/>
      <c r="E190" s="1"/>
      <c r="F190" s="1"/>
      <c r="J190" s="1"/>
      <c r="K190" s="1"/>
      <c r="U190" s="1"/>
      <c r="V190" s="15"/>
      <c r="W190" s="15"/>
      <c r="X190" s="15"/>
      <c r="Y190" s="15"/>
      <c r="Z190" s="15"/>
      <c r="AA190" s="15"/>
    </row>
    <row r="191" spans="2:27" s="2" customFormat="1" x14ac:dyDescent="0.2">
      <c r="B191" s="1"/>
      <c r="C191" s="1"/>
      <c r="D191" s="1"/>
      <c r="E191" s="1"/>
      <c r="F191" s="1"/>
      <c r="J191" s="1"/>
      <c r="K191" s="1"/>
      <c r="U191" s="1"/>
      <c r="V191" s="15"/>
      <c r="W191" s="15"/>
      <c r="X191" s="15"/>
      <c r="Y191" s="15"/>
      <c r="Z191" s="15"/>
      <c r="AA191" s="15"/>
    </row>
    <row r="192" spans="2:27" s="2" customFormat="1" x14ac:dyDescent="0.2">
      <c r="B192" s="1"/>
      <c r="C192" s="1"/>
      <c r="D192" s="1"/>
      <c r="E192" s="1"/>
      <c r="F192" s="1"/>
      <c r="J192" s="1"/>
      <c r="K192" s="1"/>
      <c r="U192" s="1"/>
      <c r="V192" s="15"/>
      <c r="W192" s="15"/>
      <c r="X192" s="15"/>
      <c r="Y192" s="15"/>
      <c r="Z192" s="15"/>
      <c r="AA192" s="15"/>
    </row>
    <row r="193" spans="2:27" s="2" customFormat="1" x14ac:dyDescent="0.2">
      <c r="B193" s="1"/>
      <c r="C193" s="1"/>
      <c r="D193" s="1"/>
      <c r="E193" s="1"/>
      <c r="F193" s="1"/>
      <c r="J193" s="1"/>
      <c r="K193" s="1"/>
      <c r="U193" s="1"/>
      <c r="V193" s="15"/>
      <c r="W193" s="15"/>
      <c r="X193" s="15"/>
      <c r="Y193" s="15"/>
      <c r="Z193" s="15"/>
      <c r="AA193" s="15"/>
    </row>
    <row r="194" spans="2:27" s="2" customFormat="1" x14ac:dyDescent="0.2">
      <c r="B194" s="1"/>
      <c r="C194" s="1"/>
      <c r="D194" s="1"/>
      <c r="E194" s="1"/>
      <c r="F194" s="1"/>
      <c r="J194" s="1"/>
      <c r="K194" s="1"/>
      <c r="U194" s="1"/>
      <c r="V194" s="15"/>
      <c r="W194" s="15"/>
      <c r="X194" s="15"/>
      <c r="Y194" s="15"/>
      <c r="Z194" s="15"/>
      <c r="AA194" s="15"/>
    </row>
    <row r="195" spans="2:27" s="2" customFormat="1" x14ac:dyDescent="0.2">
      <c r="B195" s="1"/>
      <c r="C195" s="1"/>
      <c r="D195" s="1"/>
      <c r="E195" s="1"/>
      <c r="F195" s="1"/>
      <c r="J195" s="1"/>
      <c r="K195" s="1"/>
      <c r="U195" s="1"/>
      <c r="V195" s="15"/>
      <c r="W195" s="15"/>
      <c r="X195" s="15"/>
      <c r="Y195" s="15"/>
      <c r="Z195" s="15"/>
      <c r="AA195" s="15"/>
    </row>
    <row r="196" spans="2:27" s="2" customFormat="1" x14ac:dyDescent="0.2">
      <c r="B196" s="1"/>
      <c r="C196" s="1"/>
      <c r="D196" s="1"/>
      <c r="E196" s="1"/>
      <c r="F196" s="1"/>
      <c r="J196" s="1"/>
      <c r="K196" s="1"/>
      <c r="U196" s="1"/>
      <c r="V196" s="15"/>
      <c r="W196" s="15"/>
      <c r="X196" s="15"/>
      <c r="Y196" s="15"/>
      <c r="Z196" s="15"/>
      <c r="AA196" s="15"/>
    </row>
    <row r="197" spans="2:27" s="2" customFormat="1" x14ac:dyDescent="0.2">
      <c r="B197" s="1"/>
      <c r="C197" s="1"/>
      <c r="D197" s="1"/>
      <c r="E197" s="1"/>
      <c r="F197" s="1"/>
      <c r="J197" s="1"/>
      <c r="K197" s="1"/>
      <c r="U197" s="1"/>
      <c r="V197" s="15"/>
      <c r="W197" s="15"/>
      <c r="X197" s="15"/>
      <c r="Y197" s="15"/>
      <c r="Z197" s="15"/>
      <c r="AA197" s="15"/>
    </row>
    <row r="198" spans="2:27" s="2" customFormat="1" x14ac:dyDescent="0.2">
      <c r="B198" s="1"/>
      <c r="C198" s="1"/>
      <c r="D198" s="1"/>
      <c r="E198" s="1"/>
      <c r="F198" s="1"/>
      <c r="J198" s="1"/>
      <c r="K198" s="1"/>
      <c r="U198" s="1"/>
      <c r="V198" s="15"/>
      <c r="W198" s="15"/>
      <c r="X198" s="15"/>
      <c r="Y198" s="15"/>
      <c r="Z198" s="15"/>
      <c r="AA198" s="15"/>
    </row>
    <row r="199" spans="2:27" s="2" customFormat="1" x14ac:dyDescent="0.2">
      <c r="B199" s="1"/>
      <c r="C199" s="1"/>
      <c r="D199" s="1"/>
      <c r="E199" s="1"/>
      <c r="F199" s="1"/>
      <c r="J199" s="1"/>
      <c r="K199" s="1"/>
      <c r="U199" s="1"/>
      <c r="V199" s="1"/>
      <c r="W199" s="1"/>
      <c r="X199" s="1"/>
      <c r="Y199" s="1"/>
      <c r="Z199" s="1"/>
      <c r="AA199" s="1"/>
    </row>
    <row r="200" spans="2:27" s="2" customFormat="1" x14ac:dyDescent="0.2">
      <c r="B200" s="1"/>
      <c r="C200" s="1"/>
      <c r="D200" s="1"/>
      <c r="E200" s="1"/>
      <c r="F200" s="1"/>
      <c r="J200" s="1"/>
      <c r="K200" s="1"/>
      <c r="U200" s="1"/>
      <c r="V200" s="1"/>
      <c r="W200" s="1"/>
      <c r="X200" s="1"/>
      <c r="Y200" s="1"/>
      <c r="Z200" s="1"/>
      <c r="AA200" s="1"/>
    </row>
    <row r="201" spans="2:27" s="2" customFormat="1" x14ac:dyDescent="0.2">
      <c r="B201" s="1"/>
      <c r="C201" s="1"/>
      <c r="D201" s="1"/>
      <c r="E201" s="1"/>
      <c r="F201" s="1"/>
      <c r="J201" s="1"/>
      <c r="K201" s="1"/>
      <c r="U201" s="1"/>
      <c r="V201" s="1"/>
      <c r="W201" s="1"/>
      <c r="X201" s="1"/>
      <c r="Y201" s="1"/>
      <c r="Z201" s="1"/>
      <c r="AA201" s="1"/>
    </row>
    <row r="202" spans="2:27" s="2" customFormat="1" x14ac:dyDescent="0.2">
      <c r="B202" s="1"/>
      <c r="C202" s="1"/>
      <c r="D202" s="1"/>
      <c r="E202" s="1"/>
      <c r="F202" s="1"/>
      <c r="J202" s="1"/>
      <c r="K202" s="1"/>
      <c r="U202" s="1"/>
      <c r="V202" s="1"/>
      <c r="W202" s="1"/>
      <c r="X202" s="1"/>
      <c r="Y202" s="1"/>
      <c r="Z202" s="1"/>
      <c r="AA202" s="1"/>
    </row>
    <row r="203" spans="2:27" s="2" customFormat="1" x14ac:dyDescent="0.2">
      <c r="B203" s="1"/>
      <c r="C203" s="1"/>
      <c r="D203" s="1"/>
      <c r="E203" s="1"/>
      <c r="F203" s="1"/>
      <c r="J203" s="1"/>
      <c r="K203" s="1"/>
      <c r="U203" s="1"/>
      <c r="V203" s="1"/>
      <c r="W203" s="1"/>
      <c r="X203" s="1"/>
      <c r="Y203" s="1"/>
      <c r="Z203" s="1"/>
      <c r="AA203" s="1"/>
    </row>
    <row r="204" spans="2:27" s="2" customFormat="1" x14ac:dyDescent="0.2">
      <c r="B204" s="1"/>
      <c r="C204" s="1"/>
      <c r="D204" s="1"/>
      <c r="E204" s="1"/>
      <c r="F204" s="1"/>
      <c r="J204" s="1"/>
      <c r="K204" s="1"/>
      <c r="U204" s="1"/>
      <c r="V204" s="1"/>
      <c r="W204" s="1"/>
      <c r="X204" s="1"/>
      <c r="Y204" s="1"/>
      <c r="Z204" s="1"/>
      <c r="AA204" s="1"/>
    </row>
    <row r="205" spans="2:27" s="2" customFormat="1" x14ac:dyDescent="0.2">
      <c r="B205" s="1"/>
      <c r="C205" s="1"/>
      <c r="D205" s="1"/>
      <c r="E205" s="1"/>
      <c r="F205" s="1"/>
      <c r="J205" s="1"/>
      <c r="K205" s="1"/>
      <c r="U205" s="1"/>
      <c r="V205" s="1"/>
      <c r="W205" s="1"/>
      <c r="X205" s="1"/>
      <c r="Y205" s="1"/>
      <c r="Z205" s="1"/>
      <c r="AA205" s="1"/>
    </row>
    <row r="206" spans="2:27" s="2" customFormat="1" x14ac:dyDescent="0.2">
      <c r="B206" s="1"/>
      <c r="C206" s="1"/>
      <c r="D206" s="1"/>
      <c r="E206" s="1"/>
      <c r="F206" s="1"/>
      <c r="J206" s="1"/>
      <c r="K206" s="1"/>
      <c r="U206" s="1"/>
      <c r="V206" s="1"/>
      <c r="W206" s="1"/>
      <c r="X206" s="1"/>
      <c r="Y206" s="1"/>
      <c r="Z206" s="1"/>
      <c r="AA206" s="1"/>
    </row>
    <row r="207" spans="2:27" s="2" customFormat="1" x14ac:dyDescent="0.2">
      <c r="B207" s="1"/>
      <c r="C207" s="1"/>
      <c r="D207" s="1"/>
      <c r="E207" s="1"/>
      <c r="F207" s="1"/>
      <c r="J207" s="1"/>
      <c r="K207" s="1"/>
      <c r="U207" s="1"/>
      <c r="V207" s="1"/>
      <c r="W207" s="1"/>
      <c r="X207" s="1"/>
      <c r="Y207" s="1"/>
      <c r="Z207" s="1"/>
      <c r="AA207" s="1"/>
    </row>
    <row r="208" spans="2:27" s="2" customFormat="1" x14ac:dyDescent="0.2">
      <c r="B208" s="1"/>
      <c r="C208" s="1"/>
      <c r="D208" s="1"/>
      <c r="E208" s="1"/>
      <c r="F208" s="1"/>
      <c r="J208" s="1"/>
      <c r="K208" s="1"/>
      <c r="U208" s="1"/>
      <c r="V208" s="1"/>
      <c r="W208" s="1"/>
      <c r="X208" s="1"/>
      <c r="Y208" s="1"/>
      <c r="Z208" s="1"/>
      <c r="AA208" s="1"/>
    </row>
    <row r="209" spans="2:27" s="2" customFormat="1" x14ac:dyDescent="0.2">
      <c r="B209" s="1"/>
      <c r="C209" s="1"/>
      <c r="D209" s="1"/>
      <c r="E209" s="1"/>
      <c r="F209" s="1"/>
      <c r="J209" s="1"/>
      <c r="K209" s="1"/>
      <c r="U209" s="1"/>
      <c r="V209" s="1"/>
      <c r="W209" s="1"/>
      <c r="X209" s="1"/>
      <c r="Y209" s="1"/>
      <c r="Z209" s="1"/>
      <c r="AA209" s="1"/>
    </row>
    <row r="210" spans="2:27" s="2" customFormat="1" x14ac:dyDescent="0.2">
      <c r="B210" s="1"/>
      <c r="C210" s="1"/>
      <c r="D210" s="1"/>
      <c r="E210" s="1"/>
      <c r="F210" s="1"/>
      <c r="J210" s="1"/>
      <c r="K210" s="1"/>
      <c r="U210" s="1"/>
      <c r="V210" s="1"/>
      <c r="W210" s="1"/>
      <c r="X210" s="1"/>
      <c r="Y210" s="1"/>
      <c r="Z210" s="1"/>
      <c r="AA210" s="1"/>
    </row>
    <row r="211" spans="2:27" s="2" customFormat="1" x14ac:dyDescent="0.2">
      <c r="B211" s="1"/>
      <c r="C211" s="1"/>
      <c r="D211" s="1"/>
      <c r="E211" s="1"/>
      <c r="F211" s="1"/>
      <c r="J211" s="1"/>
      <c r="K211" s="1"/>
      <c r="U211" s="1"/>
      <c r="V211" s="1"/>
      <c r="W211" s="1"/>
      <c r="X211" s="1"/>
      <c r="Y211" s="1"/>
      <c r="Z211" s="1"/>
      <c r="AA211" s="1"/>
    </row>
    <row r="212" spans="2:27" s="2" customFormat="1" x14ac:dyDescent="0.2">
      <c r="B212" s="1"/>
      <c r="C212" s="1"/>
      <c r="D212" s="1"/>
      <c r="E212" s="1"/>
      <c r="F212" s="1"/>
      <c r="J212" s="1"/>
      <c r="K212" s="1"/>
      <c r="U212" s="1"/>
      <c r="V212" s="1"/>
      <c r="W212" s="1"/>
      <c r="X212" s="1"/>
      <c r="Y212" s="1"/>
      <c r="Z212" s="1"/>
      <c r="AA212" s="1"/>
    </row>
    <row r="213" spans="2:27" s="2" customFormat="1" x14ac:dyDescent="0.2">
      <c r="B213" s="1"/>
      <c r="C213" s="1"/>
      <c r="D213" s="1"/>
      <c r="E213" s="1"/>
      <c r="F213" s="1"/>
      <c r="J213" s="1"/>
      <c r="K213" s="1"/>
      <c r="U213" s="1"/>
      <c r="V213" s="1"/>
      <c r="W213" s="1"/>
      <c r="X213" s="1"/>
      <c r="Y213" s="1"/>
      <c r="Z213" s="1"/>
      <c r="AA213" s="1"/>
    </row>
    <row r="214" spans="2:27" s="2" customFormat="1" x14ac:dyDescent="0.2">
      <c r="B214" s="1"/>
      <c r="C214" s="1"/>
      <c r="D214" s="1"/>
      <c r="E214" s="1"/>
      <c r="F214" s="1"/>
      <c r="J214" s="1"/>
      <c r="K214" s="1"/>
      <c r="U214" s="1"/>
      <c r="V214" s="1"/>
      <c r="W214" s="1"/>
      <c r="X214" s="1"/>
      <c r="Y214" s="1"/>
      <c r="Z214" s="1"/>
      <c r="AA214" s="1"/>
    </row>
    <row r="215" spans="2:27" s="2" customFormat="1" x14ac:dyDescent="0.2">
      <c r="B215" s="1"/>
      <c r="C215" s="1"/>
      <c r="D215" s="1"/>
      <c r="E215" s="1"/>
      <c r="F215" s="1"/>
      <c r="J215" s="1"/>
      <c r="K215" s="1"/>
      <c r="U215" s="1"/>
      <c r="V215" s="1"/>
      <c r="W215" s="1"/>
      <c r="X215" s="1"/>
      <c r="Y215" s="1"/>
      <c r="Z215" s="1"/>
      <c r="AA215" s="1"/>
    </row>
    <row r="216" spans="2:27" s="2" customFormat="1" x14ac:dyDescent="0.2">
      <c r="B216" s="1"/>
      <c r="C216" s="1"/>
      <c r="D216" s="1"/>
      <c r="E216" s="1"/>
      <c r="F216" s="1"/>
      <c r="J216" s="1"/>
      <c r="K216" s="1"/>
      <c r="U216" s="1"/>
      <c r="V216" s="1"/>
      <c r="W216" s="1"/>
      <c r="X216" s="1"/>
      <c r="Y216" s="1"/>
      <c r="Z216" s="1"/>
      <c r="AA216" s="1"/>
    </row>
    <row r="217" spans="2:27" s="2" customFormat="1" x14ac:dyDescent="0.2">
      <c r="B217" s="1"/>
      <c r="C217" s="1"/>
      <c r="D217" s="1"/>
      <c r="E217" s="1"/>
      <c r="F217" s="1"/>
      <c r="J217" s="1"/>
      <c r="K217" s="1"/>
      <c r="U217" s="1"/>
      <c r="V217" s="1"/>
      <c r="W217" s="1"/>
      <c r="X217" s="1"/>
      <c r="Y217" s="1"/>
      <c r="Z217" s="1"/>
      <c r="AA217" s="1"/>
    </row>
    <row r="218" spans="2:27" s="2" customFormat="1" x14ac:dyDescent="0.2">
      <c r="B218" s="1"/>
      <c r="C218" s="1"/>
      <c r="D218" s="1"/>
      <c r="E218" s="1"/>
      <c r="F218" s="1"/>
      <c r="J218" s="1"/>
      <c r="K218" s="1"/>
      <c r="U218" s="1"/>
      <c r="V218" s="1"/>
      <c r="W218" s="1"/>
      <c r="X218" s="1"/>
      <c r="Y218" s="1"/>
      <c r="Z218" s="1"/>
      <c r="AA218" s="1"/>
    </row>
    <row r="219" spans="2:27" s="2" customFormat="1" x14ac:dyDescent="0.2">
      <c r="B219" s="1"/>
      <c r="C219" s="1"/>
      <c r="D219" s="1"/>
      <c r="E219" s="1"/>
      <c r="F219" s="1"/>
      <c r="J219" s="1"/>
      <c r="K219" s="1"/>
      <c r="U219" s="1"/>
      <c r="V219" s="1"/>
      <c r="W219" s="1"/>
      <c r="X219" s="1"/>
      <c r="Y219" s="1"/>
      <c r="Z219" s="1"/>
      <c r="AA219" s="1"/>
    </row>
    <row r="220" spans="2:27" s="2" customFormat="1" x14ac:dyDescent="0.2">
      <c r="B220" s="1"/>
      <c r="C220" s="1"/>
      <c r="D220" s="1"/>
      <c r="E220" s="1"/>
      <c r="F220" s="1"/>
      <c r="J220" s="1"/>
      <c r="K220" s="1"/>
      <c r="U220" s="1"/>
      <c r="V220" s="1"/>
      <c r="W220" s="1"/>
      <c r="X220" s="1"/>
      <c r="Y220" s="1"/>
      <c r="Z220" s="1"/>
      <c r="AA220" s="1"/>
    </row>
    <row r="221" spans="2:27" s="2" customFormat="1" x14ac:dyDescent="0.2">
      <c r="B221" s="1"/>
      <c r="C221" s="1"/>
      <c r="D221" s="1"/>
      <c r="E221" s="1"/>
      <c r="F221" s="1"/>
      <c r="J221" s="1"/>
      <c r="K221" s="1"/>
      <c r="U221" s="1"/>
      <c r="V221" s="1"/>
      <c r="W221" s="1"/>
      <c r="X221" s="1"/>
      <c r="Y221" s="1"/>
      <c r="Z221" s="1"/>
      <c r="AA221" s="1"/>
    </row>
    <row r="222" spans="2:27" s="2" customFormat="1" x14ac:dyDescent="0.2">
      <c r="B222" s="1"/>
      <c r="C222" s="1"/>
      <c r="D222" s="1"/>
      <c r="E222" s="1"/>
      <c r="F222" s="1"/>
      <c r="J222" s="1"/>
      <c r="K222" s="1"/>
      <c r="U222" s="1"/>
      <c r="V222" s="1"/>
      <c r="W222" s="1"/>
      <c r="X222" s="1"/>
      <c r="Y222" s="1"/>
      <c r="Z222" s="1"/>
      <c r="AA222" s="1"/>
    </row>
    <row r="223" spans="2:27" s="2" customFormat="1" x14ac:dyDescent="0.2">
      <c r="B223" s="1"/>
      <c r="C223" s="1"/>
      <c r="D223" s="1"/>
      <c r="E223" s="1"/>
      <c r="F223" s="1"/>
      <c r="J223" s="1"/>
      <c r="K223" s="1"/>
      <c r="U223" s="1"/>
      <c r="V223" s="1"/>
      <c r="W223" s="1"/>
      <c r="X223" s="1"/>
      <c r="Y223" s="1"/>
      <c r="Z223" s="1"/>
      <c r="AA223" s="1"/>
    </row>
    <row r="224" spans="2:27" s="2" customFormat="1" x14ac:dyDescent="0.2">
      <c r="B224" s="1"/>
      <c r="C224" s="1"/>
      <c r="D224" s="1"/>
      <c r="E224" s="1"/>
      <c r="F224" s="1"/>
      <c r="J224" s="1"/>
      <c r="K224" s="1"/>
      <c r="U224" s="1"/>
      <c r="V224" s="1"/>
      <c r="W224" s="1"/>
      <c r="X224" s="1"/>
      <c r="Y224" s="1"/>
      <c r="Z224" s="1"/>
      <c r="AA224" s="1"/>
    </row>
    <row r="225" spans="2:27" s="2" customFormat="1" x14ac:dyDescent="0.2">
      <c r="B225" s="1"/>
      <c r="C225" s="1"/>
      <c r="D225" s="1"/>
      <c r="E225" s="1"/>
      <c r="F225" s="1"/>
      <c r="J225" s="1"/>
      <c r="K225" s="1"/>
      <c r="U225" s="1"/>
      <c r="V225" s="1"/>
      <c r="W225" s="1"/>
      <c r="X225" s="1"/>
      <c r="Y225" s="1"/>
      <c r="Z225" s="1"/>
      <c r="AA225" s="1"/>
    </row>
    <row r="226" spans="2:27" s="2" customFormat="1" x14ac:dyDescent="0.2">
      <c r="B226" s="1"/>
      <c r="C226" s="1"/>
      <c r="D226" s="1"/>
      <c r="E226" s="1"/>
      <c r="F226" s="1"/>
      <c r="J226" s="1"/>
      <c r="K226" s="1"/>
      <c r="U226" s="1"/>
      <c r="V226" s="1"/>
      <c r="W226" s="1"/>
      <c r="X226" s="1"/>
      <c r="Y226" s="1"/>
      <c r="Z226" s="1"/>
      <c r="AA226" s="1"/>
    </row>
    <row r="227" spans="2:27" s="2" customFormat="1" x14ac:dyDescent="0.2">
      <c r="B227" s="1"/>
      <c r="C227" s="1"/>
      <c r="D227" s="1"/>
      <c r="E227" s="1"/>
      <c r="F227" s="1"/>
      <c r="J227" s="1"/>
      <c r="K227" s="1"/>
      <c r="U227" s="1"/>
      <c r="V227" s="1"/>
      <c r="W227" s="1"/>
      <c r="X227" s="1"/>
      <c r="Y227" s="1"/>
      <c r="Z227" s="1"/>
      <c r="AA227" s="1"/>
    </row>
    <row r="228" spans="2:27" s="2" customFormat="1" x14ac:dyDescent="0.2">
      <c r="B228" s="1"/>
      <c r="C228" s="1"/>
      <c r="D228" s="1"/>
      <c r="E228" s="1"/>
      <c r="F228" s="1"/>
      <c r="J228" s="1"/>
      <c r="K228" s="1"/>
      <c r="U228" s="1"/>
      <c r="V228" s="1"/>
      <c r="W228" s="1"/>
      <c r="X228" s="1"/>
      <c r="Y228" s="1"/>
      <c r="Z228" s="1"/>
      <c r="AA228" s="1"/>
    </row>
    <row r="229" spans="2:27" s="2" customFormat="1" x14ac:dyDescent="0.2">
      <c r="B229" s="1"/>
      <c r="C229" s="1"/>
      <c r="D229" s="1"/>
      <c r="E229" s="1"/>
      <c r="F229" s="1"/>
      <c r="J229" s="1"/>
      <c r="K229" s="1"/>
      <c r="U229" s="1"/>
      <c r="V229" s="1"/>
      <c r="W229" s="1"/>
      <c r="X229" s="1"/>
      <c r="Y229" s="1"/>
      <c r="Z229" s="1"/>
      <c r="AA229" s="1"/>
    </row>
    <row r="230" spans="2:27" s="2" customFormat="1" x14ac:dyDescent="0.2">
      <c r="B230" s="1"/>
      <c r="C230" s="1"/>
      <c r="D230" s="1"/>
      <c r="E230" s="1"/>
      <c r="F230" s="1"/>
      <c r="J230" s="1"/>
      <c r="K230" s="1"/>
      <c r="U230" s="1"/>
      <c r="V230" s="1"/>
      <c r="W230" s="1"/>
      <c r="X230" s="1"/>
      <c r="Y230" s="1"/>
      <c r="Z230" s="1"/>
      <c r="AA230" s="1"/>
    </row>
    <row r="231" spans="2:27" s="2" customFormat="1" x14ac:dyDescent="0.2">
      <c r="B231" s="1"/>
      <c r="C231" s="1"/>
      <c r="D231" s="1"/>
      <c r="E231" s="1"/>
      <c r="F231" s="1"/>
      <c r="J231" s="1"/>
      <c r="K231" s="1"/>
      <c r="U231" s="1"/>
      <c r="V231" s="1"/>
      <c r="W231" s="1"/>
      <c r="X231" s="1"/>
      <c r="Y231" s="1"/>
      <c r="Z231" s="1"/>
      <c r="AA231" s="1"/>
    </row>
    <row r="232" spans="2:27" s="2" customFormat="1" x14ac:dyDescent="0.2">
      <c r="B232" s="1"/>
      <c r="C232" s="1"/>
      <c r="D232" s="1"/>
      <c r="E232" s="1"/>
      <c r="F232" s="1"/>
      <c r="J232" s="1"/>
      <c r="K232" s="1"/>
      <c r="U232" s="1"/>
      <c r="V232" s="1"/>
      <c r="W232" s="1"/>
      <c r="X232" s="1"/>
      <c r="Y232" s="1"/>
      <c r="Z232" s="1"/>
      <c r="AA232" s="1"/>
    </row>
    <row r="233" spans="2:27" s="2" customFormat="1" x14ac:dyDescent="0.2">
      <c r="B233" s="1"/>
      <c r="C233" s="1"/>
      <c r="D233" s="1"/>
      <c r="E233" s="1"/>
      <c r="F233" s="1"/>
      <c r="J233" s="1"/>
      <c r="K233" s="1"/>
      <c r="U233" s="1"/>
      <c r="V233" s="1"/>
      <c r="W233" s="1"/>
      <c r="X233" s="1"/>
      <c r="Y233" s="1"/>
      <c r="Z233" s="1"/>
      <c r="AA233" s="1"/>
    </row>
    <row r="234" spans="2:27" s="2" customFormat="1" x14ac:dyDescent="0.2">
      <c r="B234" s="1"/>
      <c r="C234" s="1"/>
      <c r="D234" s="1"/>
      <c r="E234" s="1"/>
      <c r="F234" s="1"/>
      <c r="J234" s="1"/>
      <c r="K234" s="1"/>
      <c r="U234" s="1"/>
      <c r="V234" s="1"/>
      <c r="W234" s="1"/>
      <c r="X234" s="1"/>
      <c r="Y234" s="1"/>
      <c r="Z234" s="1"/>
      <c r="AA234" s="1"/>
    </row>
    <row r="235" spans="2:27" s="2" customFormat="1" x14ac:dyDescent="0.2">
      <c r="B235" s="1"/>
      <c r="C235" s="1"/>
      <c r="D235" s="1"/>
      <c r="E235" s="1"/>
      <c r="F235" s="1"/>
      <c r="J235" s="1"/>
      <c r="K235" s="1"/>
      <c r="U235" s="1"/>
      <c r="V235" s="1"/>
      <c r="W235" s="1"/>
      <c r="X235" s="1"/>
      <c r="Y235" s="1"/>
      <c r="Z235" s="1"/>
      <c r="AA235" s="1"/>
    </row>
    <row r="236" spans="2:27" s="2" customFormat="1" x14ac:dyDescent="0.2">
      <c r="B236" s="1"/>
      <c r="C236" s="1"/>
      <c r="D236" s="1"/>
      <c r="E236" s="1"/>
      <c r="F236" s="1"/>
      <c r="J236" s="1"/>
      <c r="K236" s="1"/>
      <c r="U236" s="1"/>
      <c r="V236" s="1"/>
      <c r="W236" s="1"/>
      <c r="X236" s="1"/>
      <c r="Y236" s="1"/>
      <c r="Z236" s="1"/>
      <c r="AA236" s="1"/>
    </row>
    <row r="237" spans="2:27" s="2" customFormat="1" x14ac:dyDescent="0.2">
      <c r="B237" s="1"/>
      <c r="C237" s="1"/>
      <c r="D237" s="1"/>
      <c r="E237" s="1"/>
      <c r="F237" s="1"/>
      <c r="J237" s="1"/>
      <c r="K237" s="1"/>
      <c r="U237" s="1"/>
      <c r="V237" s="1"/>
      <c r="W237" s="1"/>
      <c r="X237" s="1"/>
      <c r="Y237" s="1"/>
      <c r="Z237" s="1"/>
      <c r="AA237" s="1"/>
    </row>
    <row r="238" spans="2:27" s="2" customFormat="1" x14ac:dyDescent="0.2">
      <c r="B238" s="1"/>
      <c r="C238" s="1"/>
      <c r="D238" s="1"/>
      <c r="E238" s="1"/>
      <c r="F238" s="1"/>
      <c r="J238" s="1"/>
      <c r="K238" s="1"/>
      <c r="U238" s="1"/>
      <c r="V238" s="1"/>
      <c r="W238" s="1"/>
      <c r="X238" s="1"/>
      <c r="Y238" s="1"/>
      <c r="Z238" s="1"/>
      <c r="AA238" s="1"/>
    </row>
    <row r="239" spans="2:27" s="2" customFormat="1" x14ac:dyDescent="0.2">
      <c r="B239" s="1"/>
      <c r="C239" s="1"/>
      <c r="D239" s="1"/>
      <c r="E239" s="1"/>
      <c r="F239" s="1"/>
      <c r="J239" s="1"/>
      <c r="K239" s="1"/>
      <c r="U239" s="1"/>
      <c r="V239" s="1"/>
      <c r="W239" s="1"/>
      <c r="X239" s="1"/>
      <c r="Y239" s="1"/>
      <c r="Z239" s="1"/>
      <c r="AA239" s="1"/>
    </row>
    <row r="240" spans="2:27" s="2" customFormat="1" x14ac:dyDescent="0.2">
      <c r="B240" s="1"/>
      <c r="C240" s="1"/>
      <c r="D240" s="1"/>
      <c r="E240" s="1"/>
      <c r="F240" s="1"/>
      <c r="J240" s="1"/>
      <c r="K240" s="1"/>
      <c r="U240" s="1"/>
      <c r="V240" s="1"/>
      <c r="W240" s="1"/>
      <c r="X240" s="1"/>
      <c r="Y240" s="1"/>
      <c r="Z240" s="1"/>
      <c r="AA240" s="1"/>
    </row>
    <row r="241" spans="2:27" s="2" customFormat="1" x14ac:dyDescent="0.2">
      <c r="B241" s="1"/>
      <c r="C241" s="1"/>
      <c r="D241" s="1"/>
      <c r="E241" s="1"/>
      <c r="F241" s="1"/>
      <c r="J241" s="1"/>
      <c r="K241" s="1"/>
      <c r="U241" s="1"/>
      <c r="V241" s="1"/>
      <c r="W241" s="1"/>
      <c r="X241" s="1"/>
      <c r="Y241" s="1"/>
      <c r="Z241" s="1"/>
      <c r="AA241" s="1"/>
    </row>
    <row r="242" spans="2:27" s="2" customFormat="1" x14ac:dyDescent="0.2">
      <c r="B242" s="1"/>
      <c r="C242" s="1"/>
      <c r="D242" s="1"/>
      <c r="E242" s="1"/>
      <c r="F242" s="1"/>
      <c r="J242" s="1"/>
      <c r="K242" s="1"/>
      <c r="U242" s="1"/>
      <c r="V242" s="1"/>
      <c r="W242" s="1"/>
      <c r="X242" s="1"/>
      <c r="Y242" s="1"/>
      <c r="Z242" s="1"/>
      <c r="AA242" s="1"/>
    </row>
    <row r="243" spans="2:27" s="2" customFormat="1" x14ac:dyDescent="0.2">
      <c r="B243" s="1"/>
      <c r="C243" s="1"/>
      <c r="D243" s="1"/>
      <c r="E243" s="1"/>
      <c r="F243" s="1"/>
      <c r="J243" s="1"/>
      <c r="K243" s="1"/>
      <c r="U243" s="1"/>
      <c r="V243" s="1"/>
      <c r="W243" s="1"/>
      <c r="X243" s="1"/>
      <c r="Y243" s="1"/>
      <c r="Z243" s="1"/>
      <c r="AA243" s="1"/>
    </row>
    <row r="244" spans="2:27" s="2" customFormat="1" x14ac:dyDescent="0.2">
      <c r="B244" s="1"/>
      <c r="C244" s="1"/>
      <c r="D244" s="1"/>
      <c r="E244" s="1"/>
      <c r="F244" s="1"/>
      <c r="J244" s="1"/>
      <c r="K244" s="1"/>
      <c r="U244" s="1"/>
      <c r="V244" s="1"/>
      <c r="W244" s="1"/>
      <c r="X244" s="1"/>
      <c r="Y244" s="1"/>
      <c r="Z244" s="1"/>
      <c r="AA244" s="1"/>
    </row>
    <row r="245" spans="2:27" s="2" customFormat="1" x14ac:dyDescent="0.2">
      <c r="B245" s="1"/>
      <c r="C245" s="1"/>
      <c r="D245" s="1"/>
      <c r="E245" s="1"/>
      <c r="F245" s="1"/>
      <c r="J245" s="1"/>
      <c r="K245" s="1"/>
      <c r="U245" s="1"/>
      <c r="V245" s="1"/>
      <c r="W245" s="1"/>
      <c r="X245" s="1"/>
      <c r="Y245" s="1"/>
      <c r="Z245" s="1"/>
      <c r="AA245" s="1"/>
    </row>
    <row r="246" spans="2:27" s="2" customFormat="1" x14ac:dyDescent="0.2">
      <c r="B246" s="1"/>
      <c r="C246" s="1"/>
      <c r="D246" s="1"/>
      <c r="E246" s="1"/>
      <c r="F246" s="1"/>
      <c r="J246" s="1"/>
      <c r="K246" s="1"/>
      <c r="U246" s="1"/>
      <c r="V246" s="1"/>
      <c r="W246" s="1"/>
      <c r="X246" s="1"/>
      <c r="Y246" s="1"/>
      <c r="Z246" s="1"/>
      <c r="AA246" s="1"/>
    </row>
    <row r="247" spans="2:27" s="2" customFormat="1" x14ac:dyDescent="0.2">
      <c r="B247" s="1"/>
      <c r="C247" s="1"/>
      <c r="D247" s="1"/>
      <c r="E247" s="1"/>
      <c r="F247" s="1"/>
      <c r="J247" s="1"/>
      <c r="K247" s="1"/>
      <c r="U247" s="1"/>
      <c r="V247" s="1"/>
      <c r="W247" s="1"/>
      <c r="X247" s="1"/>
      <c r="Y247" s="1"/>
      <c r="Z247" s="1"/>
      <c r="AA247" s="1"/>
    </row>
    <row r="248" spans="2:27" s="2" customFormat="1" x14ac:dyDescent="0.2">
      <c r="B248" s="1"/>
      <c r="C248" s="1"/>
      <c r="D248" s="1"/>
      <c r="E248" s="1"/>
      <c r="F248" s="1"/>
      <c r="J248" s="1"/>
      <c r="K248" s="1"/>
      <c r="U248" s="1"/>
      <c r="V248" s="1"/>
      <c r="W248" s="1"/>
      <c r="X248" s="1"/>
      <c r="Y248" s="1"/>
      <c r="Z248" s="1"/>
      <c r="AA248" s="1"/>
    </row>
    <row r="249" spans="2:27" s="2" customFormat="1" x14ac:dyDescent="0.2">
      <c r="B249" s="1"/>
      <c r="C249" s="1"/>
      <c r="D249" s="1"/>
      <c r="E249" s="1"/>
      <c r="F249" s="1"/>
      <c r="J249" s="1"/>
      <c r="K249" s="1"/>
      <c r="U249" s="1"/>
      <c r="V249" s="1"/>
      <c r="W249" s="1"/>
      <c r="X249" s="1"/>
      <c r="Y249" s="1"/>
      <c r="Z249" s="1"/>
      <c r="AA249" s="1"/>
    </row>
    <row r="250" spans="2:27" s="2" customFormat="1" x14ac:dyDescent="0.2">
      <c r="B250" s="1"/>
      <c r="C250" s="1"/>
      <c r="D250" s="1"/>
      <c r="E250" s="1"/>
      <c r="F250" s="1"/>
      <c r="J250" s="1"/>
      <c r="K250" s="1"/>
      <c r="U250" s="1"/>
      <c r="V250" s="1"/>
      <c r="W250" s="1"/>
      <c r="X250" s="1"/>
      <c r="Y250" s="1"/>
      <c r="Z250" s="1"/>
      <c r="AA250" s="1"/>
    </row>
    <row r="251" spans="2:27" s="2" customFormat="1" x14ac:dyDescent="0.2">
      <c r="B251" s="1"/>
      <c r="C251" s="1"/>
      <c r="D251" s="1"/>
      <c r="E251" s="1"/>
      <c r="F251" s="1"/>
      <c r="J251" s="1"/>
      <c r="K251" s="1"/>
      <c r="U251" s="1"/>
      <c r="V251" s="1"/>
      <c r="W251" s="1"/>
      <c r="X251" s="1"/>
      <c r="Y251" s="1"/>
      <c r="Z251" s="1"/>
      <c r="AA251" s="1"/>
    </row>
    <row r="252" spans="2:27" s="2" customFormat="1" x14ac:dyDescent="0.2">
      <c r="B252" s="1"/>
      <c r="C252" s="1"/>
      <c r="D252" s="1"/>
      <c r="E252" s="1"/>
      <c r="F252" s="1"/>
      <c r="J252" s="1"/>
      <c r="K252" s="1"/>
      <c r="U252" s="1"/>
      <c r="V252" s="1"/>
      <c r="W252" s="1"/>
      <c r="X252" s="1"/>
      <c r="Y252" s="1"/>
      <c r="Z252" s="1"/>
      <c r="AA252" s="1"/>
    </row>
    <row r="253" spans="2:27" s="2" customFormat="1" x14ac:dyDescent="0.2">
      <c r="B253" s="1"/>
      <c r="C253" s="1"/>
      <c r="D253" s="1"/>
      <c r="E253" s="1"/>
      <c r="F253" s="1"/>
      <c r="J253" s="1"/>
      <c r="K253" s="1"/>
      <c r="U253" s="1"/>
      <c r="V253" s="1"/>
      <c r="W253" s="1"/>
      <c r="X253" s="1"/>
      <c r="Y253" s="1"/>
      <c r="Z253" s="1"/>
      <c r="AA253" s="1"/>
    </row>
    <row r="254" spans="2:27" s="2" customFormat="1" x14ac:dyDescent="0.2">
      <c r="B254" s="1"/>
      <c r="C254" s="1"/>
      <c r="D254" s="1"/>
      <c r="E254" s="1"/>
      <c r="F254" s="1"/>
      <c r="J254" s="1"/>
      <c r="K254" s="1"/>
      <c r="U254" s="1"/>
      <c r="V254" s="1"/>
      <c r="W254" s="1"/>
      <c r="X254" s="1"/>
      <c r="Y254" s="1"/>
      <c r="Z254" s="1"/>
      <c r="AA254" s="1"/>
    </row>
    <row r="255" spans="2:27" s="2" customFormat="1" x14ac:dyDescent="0.2">
      <c r="B255" s="1"/>
      <c r="C255" s="1"/>
      <c r="D255" s="1"/>
      <c r="E255" s="1"/>
      <c r="F255" s="1"/>
      <c r="J255" s="1"/>
      <c r="K255" s="1"/>
      <c r="U255" s="1"/>
      <c r="V255" s="1"/>
      <c r="W255" s="1"/>
      <c r="X255" s="1"/>
      <c r="Y255" s="1"/>
      <c r="Z255" s="1"/>
      <c r="AA255" s="1"/>
    </row>
    <row r="256" spans="2:27" s="2" customFormat="1" x14ac:dyDescent="0.2">
      <c r="B256" s="1"/>
      <c r="C256" s="1"/>
      <c r="D256" s="1"/>
      <c r="E256" s="1"/>
      <c r="F256" s="1"/>
      <c r="J256" s="1"/>
      <c r="K256" s="1"/>
      <c r="U256" s="1"/>
      <c r="V256" s="1"/>
      <c r="W256" s="1"/>
      <c r="X256" s="1"/>
      <c r="Y256" s="1"/>
      <c r="Z256" s="1"/>
      <c r="AA256" s="1"/>
    </row>
    <row r="257" spans="2:27" s="2" customFormat="1" x14ac:dyDescent="0.2">
      <c r="B257" s="1"/>
      <c r="C257" s="1"/>
      <c r="D257" s="1"/>
      <c r="E257" s="1"/>
      <c r="F257" s="1"/>
      <c r="J257" s="1"/>
      <c r="K257" s="1"/>
      <c r="U257" s="1"/>
      <c r="V257" s="1"/>
      <c r="W257" s="1"/>
      <c r="X257" s="1"/>
      <c r="Y257" s="1"/>
      <c r="Z257" s="1"/>
      <c r="AA257" s="1"/>
    </row>
    <row r="258" spans="2:27" s="2" customFormat="1" x14ac:dyDescent="0.2">
      <c r="B258" s="1"/>
      <c r="C258" s="1"/>
      <c r="D258" s="1"/>
      <c r="E258" s="1"/>
      <c r="F258" s="1"/>
      <c r="J258" s="1"/>
      <c r="K258" s="1"/>
      <c r="U258" s="1"/>
      <c r="V258" s="1"/>
      <c r="W258" s="1"/>
      <c r="X258" s="1"/>
      <c r="Y258" s="1"/>
      <c r="Z258" s="1"/>
      <c r="AA258" s="1"/>
    </row>
    <row r="259" spans="2:27" s="2" customFormat="1" x14ac:dyDescent="0.2">
      <c r="B259" s="1"/>
      <c r="C259" s="1"/>
      <c r="D259" s="1"/>
      <c r="E259" s="1"/>
      <c r="F259" s="1"/>
      <c r="J259" s="1"/>
      <c r="K259" s="1"/>
      <c r="U259" s="1"/>
      <c r="V259" s="1"/>
      <c r="W259" s="1"/>
      <c r="X259" s="1"/>
      <c r="Y259" s="1"/>
      <c r="Z259" s="1"/>
      <c r="AA259" s="1"/>
    </row>
    <row r="260" spans="2:27" s="2" customFormat="1" x14ac:dyDescent="0.2">
      <c r="B260" s="1"/>
      <c r="C260" s="1"/>
      <c r="D260" s="1"/>
      <c r="E260" s="1"/>
      <c r="F260" s="1"/>
      <c r="J260" s="1"/>
      <c r="K260" s="1"/>
      <c r="U260" s="1"/>
      <c r="V260" s="1"/>
      <c r="W260" s="1"/>
      <c r="X260" s="1"/>
      <c r="Y260" s="1"/>
      <c r="Z260" s="1"/>
      <c r="AA260" s="1"/>
    </row>
    <row r="261" spans="2:27" s="2" customFormat="1" x14ac:dyDescent="0.2">
      <c r="B261" s="1"/>
      <c r="C261" s="1"/>
      <c r="D261" s="1"/>
      <c r="E261" s="1"/>
      <c r="F261" s="1"/>
      <c r="J261" s="1"/>
      <c r="K261" s="1"/>
      <c r="U261" s="1"/>
      <c r="V261" s="1"/>
      <c r="W261" s="1"/>
      <c r="X261" s="1"/>
      <c r="Y261" s="1"/>
      <c r="Z261" s="1"/>
      <c r="AA261" s="1"/>
    </row>
    <row r="262" spans="2:27" s="2" customFormat="1" x14ac:dyDescent="0.2">
      <c r="B262" s="1"/>
      <c r="C262" s="1"/>
      <c r="D262" s="1"/>
      <c r="E262" s="1"/>
      <c r="F262" s="1"/>
      <c r="J262" s="1"/>
      <c r="K262" s="1"/>
      <c r="U262" s="1"/>
      <c r="V262" s="1"/>
      <c r="W262" s="1"/>
      <c r="X262" s="1"/>
      <c r="Y262" s="1"/>
      <c r="Z262" s="1"/>
      <c r="AA262" s="1"/>
    </row>
    <row r="263" spans="2:27" s="2" customFormat="1" x14ac:dyDescent="0.2">
      <c r="B263" s="1"/>
      <c r="C263" s="1"/>
      <c r="D263" s="1"/>
      <c r="E263" s="1"/>
      <c r="F263" s="1"/>
      <c r="J263" s="1"/>
      <c r="K263" s="1"/>
      <c r="U263" s="1"/>
      <c r="V263" s="1"/>
      <c r="W263" s="1"/>
      <c r="X263" s="1"/>
      <c r="Y263" s="1"/>
      <c r="Z263" s="1"/>
      <c r="AA263" s="1"/>
    </row>
    <row r="264" spans="2:27" s="2" customFormat="1" x14ac:dyDescent="0.2">
      <c r="B264" s="1"/>
      <c r="C264" s="1"/>
      <c r="D264" s="1"/>
      <c r="E264" s="1"/>
      <c r="F264" s="1"/>
      <c r="J264" s="1"/>
      <c r="K264" s="1"/>
      <c r="U264" s="1"/>
      <c r="V264" s="1"/>
      <c r="W264" s="1"/>
      <c r="X264" s="1"/>
      <c r="Y264" s="1"/>
      <c r="Z264" s="1"/>
      <c r="AA264" s="1"/>
    </row>
    <row r="265" spans="2:27" s="2" customFormat="1" x14ac:dyDescent="0.2">
      <c r="B265" s="1"/>
      <c r="C265" s="1"/>
      <c r="D265" s="1"/>
      <c r="E265" s="1"/>
      <c r="F265" s="1"/>
      <c r="J265" s="1"/>
      <c r="K265" s="1"/>
      <c r="U265" s="1"/>
      <c r="V265" s="1"/>
      <c r="W265" s="1"/>
      <c r="X265" s="1"/>
      <c r="Y265" s="1"/>
      <c r="Z265" s="1"/>
      <c r="AA265" s="1"/>
    </row>
    <row r="266" spans="2:27" s="2" customFormat="1" x14ac:dyDescent="0.2">
      <c r="B266" s="1"/>
      <c r="C266" s="1"/>
      <c r="D266" s="1"/>
      <c r="E266" s="1"/>
      <c r="F266" s="1"/>
      <c r="J266" s="1"/>
      <c r="K266" s="1"/>
      <c r="U266" s="1"/>
      <c r="V266" s="1"/>
      <c r="W266" s="1"/>
      <c r="X266" s="1"/>
      <c r="Y266" s="1"/>
      <c r="Z266" s="1"/>
      <c r="AA266" s="1"/>
    </row>
    <row r="267" spans="2:27" s="2" customFormat="1" x14ac:dyDescent="0.2">
      <c r="B267" s="1"/>
      <c r="C267" s="1"/>
      <c r="D267" s="1"/>
      <c r="E267" s="1"/>
      <c r="F267" s="1"/>
      <c r="J267" s="1"/>
      <c r="K267" s="1"/>
      <c r="U267" s="1"/>
      <c r="V267" s="1"/>
      <c r="W267" s="1"/>
      <c r="X267" s="1"/>
      <c r="Y267" s="1"/>
      <c r="Z267" s="1"/>
      <c r="AA267" s="1"/>
    </row>
    <row r="268" spans="2:27" s="2" customFormat="1" x14ac:dyDescent="0.2">
      <c r="B268" s="1"/>
      <c r="C268" s="1"/>
      <c r="D268" s="1"/>
      <c r="E268" s="1"/>
      <c r="F268" s="1"/>
      <c r="J268" s="1"/>
      <c r="K268" s="1"/>
      <c r="U268" s="1"/>
      <c r="V268" s="1"/>
      <c r="W268" s="1"/>
      <c r="X268" s="1"/>
      <c r="Y268" s="1"/>
      <c r="Z268" s="1"/>
      <c r="AA268" s="1"/>
    </row>
    <row r="269" spans="2:27" s="2" customFormat="1" x14ac:dyDescent="0.2">
      <c r="B269" s="1"/>
      <c r="C269" s="1"/>
      <c r="D269" s="1"/>
      <c r="E269" s="1"/>
      <c r="F269" s="1"/>
      <c r="J269" s="1"/>
      <c r="K269" s="1"/>
      <c r="U269" s="1"/>
      <c r="V269" s="1"/>
      <c r="W269" s="1"/>
      <c r="X269" s="1"/>
      <c r="Y269" s="1"/>
      <c r="Z269" s="1"/>
      <c r="AA269" s="1"/>
    </row>
    <row r="270" spans="2:27" s="2" customFormat="1" x14ac:dyDescent="0.2">
      <c r="B270" s="1"/>
      <c r="C270" s="1"/>
      <c r="D270" s="1"/>
      <c r="E270" s="1"/>
      <c r="F270" s="1"/>
      <c r="J270" s="1"/>
      <c r="K270" s="1"/>
      <c r="U270" s="1"/>
      <c r="V270" s="1"/>
      <c r="W270" s="1"/>
      <c r="X270" s="1"/>
      <c r="Y270" s="1"/>
      <c r="Z270" s="1"/>
      <c r="AA270" s="1"/>
    </row>
    <row r="271" spans="2:27" s="2" customFormat="1" x14ac:dyDescent="0.2">
      <c r="B271" s="1"/>
      <c r="C271" s="1"/>
      <c r="D271" s="1"/>
      <c r="E271" s="1"/>
      <c r="F271" s="1"/>
      <c r="J271" s="1"/>
      <c r="K271" s="1"/>
      <c r="U271" s="1"/>
      <c r="V271" s="1"/>
      <c r="W271" s="1"/>
      <c r="X271" s="1"/>
      <c r="Y271" s="1"/>
      <c r="Z271" s="1"/>
      <c r="AA271" s="1"/>
    </row>
    <row r="272" spans="2:27" s="2" customFormat="1" x14ac:dyDescent="0.2">
      <c r="B272" s="1"/>
      <c r="C272" s="1"/>
      <c r="D272" s="1"/>
      <c r="E272" s="1"/>
      <c r="F272" s="1"/>
      <c r="J272" s="1"/>
      <c r="K272" s="1"/>
      <c r="U272" s="1"/>
      <c r="V272" s="1"/>
      <c r="W272" s="1"/>
      <c r="X272" s="1"/>
      <c r="Y272" s="1"/>
      <c r="Z272" s="1"/>
      <c r="AA272" s="1"/>
    </row>
    <row r="273" spans="2:27" s="2" customFormat="1" x14ac:dyDescent="0.2">
      <c r="B273" s="1"/>
      <c r="C273" s="1"/>
      <c r="D273" s="1"/>
      <c r="E273" s="1"/>
      <c r="F273" s="1"/>
      <c r="J273" s="1"/>
      <c r="K273" s="1"/>
      <c r="U273" s="1"/>
      <c r="V273" s="1"/>
      <c r="W273" s="1"/>
      <c r="X273" s="1"/>
      <c r="Y273" s="1"/>
      <c r="Z273" s="1"/>
      <c r="AA273" s="1"/>
    </row>
    <row r="274" spans="2:27" s="2" customFormat="1" x14ac:dyDescent="0.2">
      <c r="B274" s="1"/>
      <c r="C274" s="1"/>
      <c r="D274" s="1"/>
      <c r="E274" s="1"/>
      <c r="F274" s="1"/>
      <c r="J274" s="1"/>
      <c r="K274" s="1"/>
      <c r="U274" s="1"/>
      <c r="V274" s="1"/>
      <c r="W274" s="1"/>
      <c r="X274" s="1"/>
      <c r="Y274" s="1"/>
      <c r="Z274" s="1"/>
      <c r="AA274" s="1"/>
    </row>
    <row r="275" spans="2:27" s="2" customFormat="1" x14ac:dyDescent="0.2">
      <c r="B275" s="1"/>
      <c r="C275" s="1"/>
      <c r="D275" s="1"/>
      <c r="E275" s="1"/>
      <c r="F275" s="1"/>
      <c r="J275" s="1"/>
      <c r="K275" s="1"/>
      <c r="U275" s="1"/>
      <c r="V275" s="1"/>
      <c r="W275" s="1"/>
      <c r="X275" s="1"/>
      <c r="Y275" s="1"/>
      <c r="Z275" s="1"/>
      <c r="AA275" s="1"/>
    </row>
    <row r="276" spans="2:27" s="2" customFormat="1" x14ac:dyDescent="0.2">
      <c r="B276" s="1"/>
      <c r="C276" s="1"/>
      <c r="D276" s="1"/>
      <c r="E276" s="1"/>
      <c r="F276" s="1"/>
      <c r="J276" s="1"/>
      <c r="K276" s="1"/>
      <c r="U276" s="1"/>
      <c r="V276" s="1"/>
      <c r="W276" s="1"/>
      <c r="X276" s="1"/>
      <c r="Y276" s="1"/>
      <c r="Z276" s="1"/>
      <c r="AA276" s="1"/>
    </row>
    <row r="277" spans="2:27" s="2" customFormat="1" x14ac:dyDescent="0.2">
      <c r="B277" s="1"/>
      <c r="C277" s="1"/>
      <c r="D277" s="1"/>
      <c r="E277" s="1"/>
      <c r="F277" s="1"/>
      <c r="J277" s="1"/>
      <c r="K277" s="1"/>
      <c r="U277" s="1"/>
      <c r="V277" s="1"/>
      <c r="W277" s="1"/>
      <c r="X277" s="1"/>
      <c r="Y277" s="1"/>
      <c r="Z277" s="1"/>
      <c r="AA277" s="1"/>
    </row>
    <row r="278" spans="2:27" s="2" customFormat="1" x14ac:dyDescent="0.2">
      <c r="B278" s="1"/>
      <c r="C278" s="1"/>
      <c r="D278" s="1"/>
      <c r="E278" s="1"/>
      <c r="F278" s="1"/>
      <c r="J278" s="1"/>
      <c r="K278" s="1"/>
      <c r="U278" s="1"/>
      <c r="V278" s="1"/>
      <c r="W278" s="1"/>
      <c r="X278" s="1"/>
      <c r="Y278" s="1"/>
      <c r="Z278" s="1"/>
      <c r="AA278" s="1"/>
    </row>
    <row r="279" spans="2:27" s="2" customFormat="1" x14ac:dyDescent="0.2">
      <c r="B279" s="1"/>
      <c r="C279" s="1"/>
      <c r="D279" s="1"/>
      <c r="E279" s="1"/>
      <c r="F279" s="1"/>
      <c r="J279" s="1"/>
      <c r="K279" s="1"/>
      <c r="U279" s="1"/>
      <c r="V279" s="1"/>
      <c r="W279" s="1"/>
      <c r="X279" s="1"/>
      <c r="Y279" s="1"/>
      <c r="Z279" s="1"/>
      <c r="AA279" s="1"/>
    </row>
    <row r="280" spans="2:27" s="2" customFormat="1" x14ac:dyDescent="0.2">
      <c r="B280" s="1"/>
      <c r="C280" s="1"/>
      <c r="D280" s="1"/>
      <c r="E280" s="1"/>
      <c r="F280" s="1"/>
      <c r="J280" s="1"/>
      <c r="K280" s="1"/>
      <c r="U280" s="1"/>
      <c r="V280" s="1"/>
      <c r="W280" s="1"/>
      <c r="X280" s="1"/>
      <c r="Y280" s="1"/>
      <c r="Z280" s="1"/>
      <c r="AA280" s="1"/>
    </row>
    <row r="281" spans="2:27" s="2" customFormat="1" x14ac:dyDescent="0.2">
      <c r="B281" s="1"/>
      <c r="C281" s="1"/>
      <c r="D281" s="1"/>
      <c r="E281" s="1"/>
      <c r="F281" s="1"/>
      <c r="J281" s="1"/>
      <c r="K281" s="1"/>
      <c r="U281" s="1"/>
      <c r="V281" s="1"/>
      <c r="W281" s="1"/>
      <c r="X281" s="1"/>
      <c r="Y281" s="1"/>
      <c r="Z281" s="1"/>
      <c r="AA281" s="1"/>
    </row>
    <row r="282" spans="2:27" s="2" customFormat="1" x14ac:dyDescent="0.2">
      <c r="B282" s="1"/>
      <c r="C282" s="1"/>
      <c r="D282" s="1"/>
      <c r="E282" s="1"/>
      <c r="F282" s="1"/>
      <c r="J282" s="1"/>
      <c r="K282" s="1"/>
      <c r="U282" s="1"/>
      <c r="V282" s="1"/>
      <c r="W282" s="1"/>
      <c r="X282" s="1"/>
      <c r="Y282" s="1"/>
      <c r="Z282" s="1"/>
      <c r="AA282" s="1"/>
    </row>
    <row r="283" spans="2:27" s="2" customFormat="1" x14ac:dyDescent="0.2">
      <c r="B283" s="1"/>
      <c r="C283" s="1"/>
      <c r="D283" s="1"/>
      <c r="E283" s="1"/>
      <c r="F283" s="1"/>
      <c r="J283" s="1"/>
      <c r="K283" s="1"/>
      <c r="U283" s="1"/>
      <c r="V283" s="1"/>
      <c r="W283" s="1"/>
      <c r="X283" s="1"/>
      <c r="Y283" s="1"/>
      <c r="Z283" s="1"/>
      <c r="AA283" s="1"/>
    </row>
    <row r="284" spans="2:27" s="2" customFormat="1" x14ac:dyDescent="0.2">
      <c r="B284" s="1"/>
      <c r="C284" s="1"/>
      <c r="D284" s="1"/>
      <c r="E284" s="1"/>
      <c r="F284" s="1"/>
      <c r="J284" s="1"/>
      <c r="K284" s="1"/>
      <c r="U284" s="1"/>
      <c r="V284" s="1"/>
      <c r="W284" s="1"/>
      <c r="X284" s="1"/>
      <c r="Y284" s="1"/>
      <c r="Z284" s="1"/>
      <c r="AA284" s="1"/>
    </row>
    <row r="285" spans="2:27" s="2" customFormat="1" x14ac:dyDescent="0.2">
      <c r="B285" s="1"/>
      <c r="C285" s="1"/>
      <c r="D285" s="1"/>
      <c r="E285" s="1"/>
      <c r="F285" s="1"/>
      <c r="J285" s="1"/>
      <c r="K285" s="1"/>
      <c r="U285" s="1"/>
      <c r="V285" s="1"/>
      <c r="W285" s="1"/>
      <c r="X285" s="1"/>
      <c r="Y285" s="1"/>
      <c r="Z285" s="1"/>
      <c r="AA285" s="1"/>
    </row>
    <row r="286" spans="2:27" s="2" customFormat="1" x14ac:dyDescent="0.2">
      <c r="B286" s="1"/>
      <c r="C286" s="1"/>
      <c r="D286" s="1"/>
      <c r="E286" s="1"/>
      <c r="F286" s="1"/>
      <c r="J286" s="1"/>
      <c r="K286" s="1"/>
      <c r="U286" s="1"/>
      <c r="V286" s="1"/>
      <c r="W286" s="1"/>
      <c r="X286" s="1"/>
      <c r="Y286" s="1"/>
      <c r="Z286" s="1"/>
      <c r="AA286" s="1"/>
    </row>
    <row r="287" spans="2:27" s="2" customFormat="1" x14ac:dyDescent="0.2">
      <c r="B287" s="1"/>
      <c r="C287" s="1"/>
      <c r="D287" s="1"/>
      <c r="E287" s="1"/>
      <c r="F287" s="1"/>
      <c r="J287" s="1"/>
      <c r="K287" s="1"/>
      <c r="U287" s="1"/>
      <c r="V287" s="1"/>
      <c r="W287" s="1"/>
      <c r="X287" s="1"/>
      <c r="Y287" s="1"/>
      <c r="Z287" s="1"/>
      <c r="AA287" s="1"/>
    </row>
    <row r="288" spans="2:27" s="2" customFormat="1" x14ac:dyDescent="0.2">
      <c r="B288" s="1"/>
      <c r="C288" s="1"/>
      <c r="D288" s="1"/>
      <c r="E288" s="1"/>
      <c r="F288" s="1"/>
      <c r="J288" s="1"/>
      <c r="K288" s="1"/>
      <c r="U288" s="1"/>
      <c r="V288" s="1"/>
      <c r="W288" s="1"/>
      <c r="X288" s="1"/>
      <c r="Y288" s="1"/>
      <c r="Z288" s="1"/>
      <c r="AA288" s="1"/>
    </row>
    <row r="289" spans="2:27" s="2" customFormat="1" x14ac:dyDescent="0.2">
      <c r="B289" s="1"/>
      <c r="C289" s="1"/>
      <c r="D289" s="1"/>
      <c r="E289" s="1"/>
      <c r="F289" s="1"/>
      <c r="J289" s="1"/>
      <c r="K289" s="1"/>
      <c r="U289" s="1"/>
      <c r="V289" s="1"/>
      <c r="W289" s="1"/>
      <c r="X289" s="1"/>
      <c r="Y289" s="1"/>
      <c r="Z289" s="1"/>
      <c r="AA289" s="1"/>
    </row>
    <row r="290" spans="2:27" s="2" customFormat="1" x14ac:dyDescent="0.2">
      <c r="B290" s="1"/>
      <c r="C290" s="1"/>
      <c r="D290" s="1"/>
      <c r="E290" s="1"/>
      <c r="F290" s="1"/>
      <c r="J290" s="1"/>
      <c r="K290" s="1"/>
      <c r="U290" s="1"/>
      <c r="V290" s="1"/>
      <c r="W290" s="1"/>
      <c r="X290" s="1"/>
      <c r="Y290" s="1"/>
      <c r="Z290" s="1"/>
      <c r="AA290" s="1"/>
    </row>
    <row r="291" spans="2:27" s="2" customFormat="1" x14ac:dyDescent="0.2">
      <c r="B291" s="1"/>
      <c r="C291" s="1"/>
      <c r="D291" s="1"/>
      <c r="E291" s="1"/>
      <c r="F291" s="1"/>
      <c r="J291" s="1"/>
      <c r="K291" s="1"/>
      <c r="U291" s="1"/>
      <c r="V291" s="1"/>
      <c r="W291" s="1"/>
      <c r="X291" s="1"/>
      <c r="Y291" s="1"/>
      <c r="Z291" s="1"/>
      <c r="AA291" s="1"/>
    </row>
    <row r="292" spans="2:27" s="2" customFormat="1" x14ac:dyDescent="0.2">
      <c r="B292" s="1"/>
      <c r="C292" s="1"/>
      <c r="D292" s="1"/>
      <c r="E292" s="1"/>
      <c r="F292" s="1"/>
      <c r="J292" s="1"/>
      <c r="K292" s="1"/>
      <c r="U292" s="1"/>
      <c r="V292" s="1"/>
      <c r="W292" s="1"/>
      <c r="X292" s="1"/>
      <c r="Y292" s="1"/>
      <c r="Z292" s="1"/>
      <c r="AA292" s="1"/>
    </row>
    <row r="293" spans="2:27" s="2" customFormat="1" x14ac:dyDescent="0.2">
      <c r="B293" s="1"/>
      <c r="C293" s="1"/>
      <c r="D293" s="1"/>
      <c r="E293" s="1"/>
      <c r="F293" s="1"/>
      <c r="J293" s="1"/>
      <c r="K293" s="1"/>
      <c r="U293" s="1"/>
      <c r="V293" s="1"/>
      <c r="W293" s="1"/>
      <c r="X293" s="1"/>
      <c r="Y293" s="1"/>
      <c r="Z293" s="1"/>
      <c r="AA293" s="1"/>
    </row>
    <row r="294" spans="2:27" s="2" customFormat="1" x14ac:dyDescent="0.2">
      <c r="B294" s="1"/>
      <c r="C294" s="1"/>
      <c r="D294" s="1"/>
      <c r="E294" s="1"/>
      <c r="F294" s="1"/>
      <c r="J294" s="1"/>
      <c r="K294" s="1"/>
      <c r="U294" s="1"/>
      <c r="V294" s="1"/>
      <c r="W294" s="1"/>
      <c r="X294" s="1"/>
      <c r="Y294" s="1"/>
      <c r="Z294" s="1"/>
      <c r="AA294" s="1"/>
    </row>
    <row r="295" spans="2:27" s="2" customFormat="1" x14ac:dyDescent="0.2">
      <c r="B295" s="1"/>
      <c r="C295" s="1"/>
      <c r="D295" s="1"/>
      <c r="E295" s="1"/>
      <c r="F295" s="1"/>
      <c r="J295" s="1"/>
      <c r="K295" s="1"/>
      <c r="U295" s="1"/>
      <c r="V295" s="1"/>
      <c r="W295" s="1"/>
      <c r="X295" s="1"/>
      <c r="Y295" s="1"/>
      <c r="Z295" s="1"/>
      <c r="AA295" s="1"/>
    </row>
    <row r="296" spans="2:27" s="2" customFormat="1" x14ac:dyDescent="0.2">
      <c r="B296" s="1"/>
      <c r="C296" s="1"/>
      <c r="D296" s="1"/>
      <c r="E296" s="1"/>
      <c r="F296" s="1"/>
      <c r="J296" s="1"/>
      <c r="K296" s="1"/>
      <c r="U296" s="1"/>
      <c r="V296" s="1"/>
      <c r="W296" s="1"/>
      <c r="X296" s="1"/>
      <c r="Y296" s="1"/>
      <c r="Z296" s="1"/>
      <c r="AA296" s="1"/>
    </row>
    <row r="297" spans="2:27" s="2" customFormat="1" x14ac:dyDescent="0.2">
      <c r="B297" s="1"/>
      <c r="C297" s="1"/>
      <c r="D297" s="1"/>
      <c r="E297" s="1"/>
      <c r="F297" s="1"/>
      <c r="J297" s="1"/>
      <c r="K297" s="1"/>
      <c r="U297" s="1"/>
      <c r="V297" s="1"/>
      <c r="W297" s="1"/>
      <c r="X297" s="1"/>
      <c r="Y297" s="1"/>
      <c r="Z297" s="1"/>
      <c r="AA297" s="1"/>
    </row>
    <row r="298" spans="2:27" s="2" customFormat="1" x14ac:dyDescent="0.2">
      <c r="B298" s="1"/>
      <c r="C298" s="1"/>
      <c r="D298" s="1"/>
      <c r="E298" s="1"/>
      <c r="F298" s="1"/>
      <c r="J298" s="1"/>
      <c r="K298" s="1"/>
      <c r="U298" s="1"/>
      <c r="V298" s="1"/>
      <c r="W298" s="1"/>
      <c r="X298" s="1"/>
      <c r="Y298" s="1"/>
      <c r="Z298" s="1"/>
      <c r="AA298" s="1"/>
    </row>
    <row r="299" spans="2:27" s="2" customFormat="1" x14ac:dyDescent="0.2">
      <c r="B299" s="1"/>
      <c r="C299" s="1"/>
      <c r="D299" s="1"/>
      <c r="E299" s="1"/>
      <c r="F299" s="1"/>
      <c r="J299" s="1"/>
      <c r="K299" s="1"/>
      <c r="U299" s="1"/>
      <c r="V299" s="1"/>
      <c r="W299" s="1"/>
      <c r="X299" s="1"/>
      <c r="Y299" s="1"/>
      <c r="Z299" s="1"/>
      <c r="AA299" s="1"/>
    </row>
    <row r="300" spans="2:27" s="2" customFormat="1" x14ac:dyDescent="0.2">
      <c r="B300" s="1"/>
      <c r="C300" s="1"/>
      <c r="D300" s="1"/>
      <c r="E300" s="1"/>
      <c r="F300" s="1"/>
      <c r="J300" s="1"/>
      <c r="K300" s="1"/>
      <c r="U300" s="1"/>
      <c r="V300" s="1"/>
      <c r="W300" s="1"/>
      <c r="X300" s="1"/>
      <c r="Y300" s="1"/>
      <c r="Z300" s="1"/>
      <c r="AA300" s="1"/>
    </row>
    <row r="301" spans="2:27" s="2" customFormat="1" x14ac:dyDescent="0.2">
      <c r="B301" s="1"/>
      <c r="C301" s="1"/>
      <c r="D301" s="1"/>
      <c r="E301" s="1"/>
      <c r="F301" s="1"/>
      <c r="J301" s="1"/>
      <c r="K301" s="1"/>
      <c r="U301" s="1"/>
      <c r="V301" s="1"/>
      <c r="W301" s="1"/>
      <c r="X301" s="1"/>
      <c r="Y301" s="1"/>
      <c r="Z301" s="1"/>
      <c r="AA301" s="1"/>
    </row>
    <row r="302" spans="2:27" s="2" customFormat="1" x14ac:dyDescent="0.2">
      <c r="B302" s="1"/>
      <c r="C302" s="1"/>
      <c r="D302" s="1"/>
      <c r="E302" s="1"/>
      <c r="F302" s="1"/>
      <c r="J302" s="1"/>
      <c r="K302" s="1"/>
      <c r="U302" s="1"/>
      <c r="V302" s="1"/>
      <c r="W302" s="1"/>
      <c r="X302" s="1"/>
      <c r="Y302" s="1"/>
      <c r="Z302" s="1"/>
      <c r="AA302" s="1"/>
    </row>
    <row r="303" spans="2:27" s="2" customFormat="1" x14ac:dyDescent="0.2">
      <c r="B303" s="1"/>
      <c r="C303" s="1"/>
      <c r="D303" s="1"/>
      <c r="E303" s="1"/>
      <c r="F303" s="1"/>
      <c r="J303" s="1"/>
      <c r="K303" s="1"/>
      <c r="U303" s="1"/>
      <c r="V303" s="1"/>
      <c r="W303" s="1"/>
      <c r="X303" s="1"/>
      <c r="Y303" s="1"/>
      <c r="Z303" s="1"/>
      <c r="AA303" s="1"/>
    </row>
    <row r="304" spans="2:27" s="2" customFormat="1" x14ac:dyDescent="0.2">
      <c r="B304" s="1"/>
      <c r="C304" s="1"/>
      <c r="D304" s="1"/>
      <c r="E304" s="1"/>
      <c r="F304" s="1"/>
      <c r="J304" s="1"/>
      <c r="K304" s="1"/>
      <c r="U304" s="1"/>
      <c r="V304" s="1"/>
      <c r="W304" s="1"/>
      <c r="X304" s="1"/>
      <c r="Y304" s="1"/>
      <c r="Z304" s="1"/>
      <c r="AA304" s="1"/>
    </row>
    <row r="305" spans="2:27" s="2" customFormat="1" x14ac:dyDescent="0.2">
      <c r="B305" s="1"/>
      <c r="C305" s="1"/>
      <c r="D305" s="1"/>
      <c r="E305" s="1"/>
      <c r="F305" s="1"/>
      <c r="J305" s="1"/>
      <c r="K305" s="1"/>
      <c r="U305" s="1"/>
      <c r="V305" s="1"/>
      <c r="W305" s="1"/>
      <c r="X305" s="1"/>
      <c r="Y305" s="1"/>
      <c r="Z305" s="1"/>
      <c r="AA305" s="1"/>
    </row>
    <row r="306" spans="2:27" s="2" customFormat="1" x14ac:dyDescent="0.2">
      <c r="B306" s="1"/>
      <c r="C306" s="1"/>
      <c r="D306" s="1"/>
      <c r="E306" s="1"/>
      <c r="F306" s="1"/>
      <c r="J306" s="1"/>
      <c r="K306" s="1"/>
      <c r="U306" s="1"/>
      <c r="V306" s="1"/>
      <c r="W306" s="1"/>
      <c r="X306" s="1"/>
      <c r="Y306" s="1"/>
      <c r="Z306" s="1"/>
      <c r="AA306" s="1"/>
    </row>
    <row r="307" spans="2:27" s="2" customFormat="1" x14ac:dyDescent="0.2">
      <c r="B307" s="1"/>
      <c r="C307" s="1"/>
      <c r="D307" s="1"/>
      <c r="E307" s="1"/>
      <c r="F307" s="1"/>
      <c r="J307" s="1"/>
      <c r="K307" s="1"/>
      <c r="U307" s="1"/>
      <c r="V307" s="1"/>
      <c r="W307" s="1"/>
      <c r="X307" s="1"/>
      <c r="Y307" s="1"/>
      <c r="Z307" s="1"/>
      <c r="AA307" s="1"/>
    </row>
    <row r="308" spans="2:27" s="2" customFormat="1" x14ac:dyDescent="0.2">
      <c r="B308" s="1"/>
      <c r="C308" s="1"/>
      <c r="D308" s="1"/>
      <c r="E308" s="1"/>
      <c r="F308" s="1"/>
      <c r="J308" s="1"/>
      <c r="K308" s="1"/>
      <c r="U308" s="1"/>
      <c r="V308" s="1"/>
      <c r="W308" s="1"/>
      <c r="X308" s="1"/>
      <c r="Y308" s="1"/>
      <c r="Z308" s="1"/>
      <c r="AA308" s="1"/>
    </row>
    <row r="309" spans="2:27" s="2" customFormat="1" x14ac:dyDescent="0.2">
      <c r="B309" s="1"/>
      <c r="C309" s="1"/>
      <c r="D309" s="1"/>
      <c r="E309" s="1"/>
      <c r="F309" s="1"/>
      <c r="J309" s="1"/>
      <c r="K309" s="1"/>
      <c r="U309" s="1"/>
      <c r="V309" s="1"/>
      <c r="W309" s="1"/>
      <c r="X309" s="1"/>
      <c r="Y309" s="1"/>
      <c r="Z309" s="1"/>
      <c r="AA309" s="1"/>
    </row>
    <row r="310" spans="2:27" s="2" customFormat="1" x14ac:dyDescent="0.2">
      <c r="B310" s="1"/>
      <c r="C310" s="1"/>
      <c r="D310" s="1"/>
      <c r="E310" s="1"/>
      <c r="F310" s="1"/>
      <c r="J310" s="1"/>
      <c r="K310" s="1"/>
      <c r="U310" s="1"/>
      <c r="V310" s="1"/>
      <c r="W310" s="1"/>
      <c r="X310" s="1"/>
      <c r="Y310" s="1"/>
      <c r="Z310" s="1"/>
      <c r="AA310" s="1"/>
    </row>
    <row r="311" spans="2:27" s="2" customFormat="1" x14ac:dyDescent="0.2">
      <c r="B311" s="1"/>
      <c r="C311" s="1"/>
      <c r="D311" s="1"/>
      <c r="E311" s="1"/>
      <c r="F311" s="1"/>
      <c r="J311" s="1"/>
      <c r="K311" s="1"/>
      <c r="U311" s="1"/>
      <c r="V311" s="1"/>
      <c r="W311" s="1"/>
      <c r="X311" s="1"/>
      <c r="Y311" s="1"/>
      <c r="Z311" s="1"/>
      <c r="AA311" s="1"/>
    </row>
    <row r="312" spans="2:27" s="2" customFormat="1" x14ac:dyDescent="0.2">
      <c r="B312" s="1"/>
      <c r="C312" s="1"/>
      <c r="D312" s="1"/>
      <c r="E312" s="1"/>
      <c r="F312" s="1"/>
      <c r="J312" s="1"/>
      <c r="K312" s="1"/>
      <c r="U312" s="1"/>
      <c r="V312" s="1"/>
      <c r="W312" s="1"/>
      <c r="X312" s="1"/>
      <c r="Y312" s="1"/>
      <c r="Z312" s="1"/>
      <c r="AA312" s="1"/>
    </row>
    <row r="313" spans="2:27" s="2" customFormat="1" x14ac:dyDescent="0.2">
      <c r="B313" s="1"/>
      <c r="C313" s="1"/>
      <c r="D313" s="1"/>
      <c r="E313" s="1"/>
      <c r="F313" s="1"/>
      <c r="J313" s="1"/>
      <c r="K313" s="1"/>
      <c r="U313" s="1"/>
      <c r="V313" s="1"/>
      <c r="W313" s="1"/>
      <c r="X313" s="1"/>
      <c r="Y313" s="1"/>
      <c r="Z313" s="1"/>
      <c r="AA313" s="1"/>
    </row>
    <row r="314" spans="2:27" s="2" customFormat="1" x14ac:dyDescent="0.2">
      <c r="B314" s="1"/>
      <c r="C314" s="1"/>
      <c r="D314" s="1"/>
      <c r="E314" s="1"/>
      <c r="F314" s="1"/>
      <c r="J314" s="1"/>
      <c r="K314" s="1"/>
      <c r="U314" s="1"/>
      <c r="V314" s="1"/>
      <c r="W314" s="1"/>
      <c r="X314" s="1"/>
      <c r="Y314" s="1"/>
      <c r="Z314" s="1"/>
      <c r="AA314" s="1"/>
    </row>
    <row r="315" spans="2:27" s="2" customFormat="1" x14ac:dyDescent="0.2">
      <c r="B315" s="1"/>
      <c r="C315" s="1"/>
      <c r="D315" s="1"/>
      <c r="E315" s="1"/>
      <c r="F315" s="1"/>
      <c r="J315" s="1"/>
      <c r="K315" s="1"/>
      <c r="U315" s="1"/>
      <c r="V315" s="1"/>
      <c r="W315" s="1"/>
      <c r="X315" s="1"/>
      <c r="Y315" s="1"/>
      <c r="Z315" s="1"/>
      <c r="AA315" s="1"/>
    </row>
    <row r="316" spans="2:27" s="2" customFormat="1" x14ac:dyDescent="0.2">
      <c r="B316" s="1"/>
      <c r="C316" s="1"/>
      <c r="D316" s="1"/>
      <c r="E316" s="1"/>
      <c r="F316" s="1"/>
      <c r="J316" s="1"/>
      <c r="K316" s="1"/>
      <c r="U316" s="1"/>
      <c r="V316" s="1"/>
      <c r="W316" s="1"/>
      <c r="X316" s="1"/>
      <c r="Y316" s="1"/>
      <c r="Z316" s="1"/>
      <c r="AA316" s="1"/>
    </row>
    <row r="317" spans="2:27" s="2" customFormat="1" x14ac:dyDescent="0.2">
      <c r="B317" s="1"/>
      <c r="C317" s="1"/>
      <c r="D317" s="1"/>
      <c r="E317" s="1"/>
      <c r="F317" s="1"/>
      <c r="J317" s="1"/>
      <c r="K317" s="1"/>
      <c r="U317" s="1"/>
      <c r="V317" s="1"/>
      <c r="W317" s="1"/>
      <c r="X317" s="1"/>
      <c r="Y317" s="1"/>
      <c r="Z317" s="1"/>
      <c r="AA317" s="1"/>
    </row>
    <row r="318" spans="2:27" s="2" customFormat="1" x14ac:dyDescent="0.2">
      <c r="B318" s="1"/>
      <c r="C318" s="1"/>
      <c r="D318" s="1"/>
      <c r="E318" s="1"/>
      <c r="F318" s="1"/>
      <c r="J318" s="1"/>
      <c r="K318" s="1"/>
      <c r="U318" s="1"/>
      <c r="V318" s="1"/>
      <c r="W318" s="1"/>
      <c r="X318" s="1"/>
      <c r="Y318" s="1"/>
      <c r="Z318" s="1"/>
      <c r="AA318" s="1"/>
    </row>
    <row r="319" spans="2:27" s="2" customFormat="1" x14ac:dyDescent="0.2">
      <c r="B319" s="1"/>
      <c r="C319" s="1"/>
      <c r="D319" s="1"/>
      <c r="E319" s="1"/>
      <c r="F319" s="1"/>
      <c r="J319" s="1"/>
      <c r="K319" s="1"/>
      <c r="U319" s="1"/>
      <c r="V319" s="1"/>
      <c r="W319" s="1"/>
      <c r="X319" s="1"/>
      <c r="Y319" s="1"/>
      <c r="Z319" s="1"/>
      <c r="AA319" s="1"/>
    </row>
    <row r="320" spans="2:27" s="2" customFormat="1" x14ac:dyDescent="0.2">
      <c r="B320" s="1"/>
      <c r="C320" s="1"/>
      <c r="D320" s="1"/>
      <c r="E320" s="1"/>
      <c r="F320" s="1"/>
      <c r="J320" s="1"/>
      <c r="K320" s="1"/>
      <c r="U320" s="1"/>
      <c r="V320" s="1"/>
      <c r="W320" s="1"/>
      <c r="X320" s="1"/>
      <c r="Y320" s="1"/>
      <c r="Z320" s="1"/>
      <c r="AA320" s="1"/>
    </row>
    <row r="321" spans="2:27" s="2" customFormat="1" x14ac:dyDescent="0.2">
      <c r="B321" s="1"/>
      <c r="C321" s="1"/>
      <c r="D321" s="1"/>
      <c r="E321" s="1"/>
      <c r="F321" s="1"/>
      <c r="J321" s="1"/>
      <c r="K321" s="1"/>
      <c r="U321" s="1"/>
      <c r="V321" s="1"/>
      <c r="W321" s="1"/>
      <c r="X321" s="1"/>
      <c r="Y321" s="1"/>
      <c r="Z321" s="1"/>
      <c r="AA321" s="1"/>
    </row>
    <row r="322" spans="2:27" s="2" customFormat="1" x14ac:dyDescent="0.2">
      <c r="B322" s="1"/>
      <c r="C322" s="1"/>
      <c r="D322" s="1"/>
      <c r="E322" s="1"/>
      <c r="F322" s="1"/>
      <c r="J322" s="1"/>
      <c r="K322" s="1"/>
      <c r="U322" s="1"/>
      <c r="V322" s="1"/>
      <c r="W322" s="1"/>
      <c r="X322" s="1"/>
      <c r="Y322" s="1"/>
      <c r="Z322" s="1"/>
      <c r="AA322" s="1"/>
    </row>
    <row r="323" spans="2:27" s="2" customFormat="1" x14ac:dyDescent="0.2">
      <c r="B323" s="1"/>
      <c r="C323" s="1"/>
      <c r="D323" s="1"/>
      <c r="E323" s="1"/>
      <c r="F323" s="1"/>
      <c r="J323" s="1"/>
      <c r="K323" s="1"/>
      <c r="U323" s="1"/>
      <c r="V323" s="1"/>
      <c r="W323" s="1"/>
      <c r="X323" s="1"/>
      <c r="Y323" s="1"/>
      <c r="Z323" s="1"/>
      <c r="AA323" s="1"/>
    </row>
    <row r="324" spans="2:27" s="2" customFormat="1" x14ac:dyDescent="0.2">
      <c r="B324" s="1"/>
      <c r="C324" s="1"/>
      <c r="D324" s="1"/>
      <c r="E324" s="1"/>
      <c r="F324" s="1"/>
      <c r="J324" s="1"/>
      <c r="K324" s="1"/>
      <c r="U324" s="1"/>
      <c r="V324" s="1"/>
      <c r="W324" s="1"/>
      <c r="X324" s="1"/>
      <c r="Y324" s="1"/>
      <c r="Z324" s="1"/>
      <c r="AA324" s="1"/>
    </row>
    <row r="325" spans="2:27" s="2" customFormat="1" x14ac:dyDescent="0.2">
      <c r="B325" s="1"/>
      <c r="C325" s="1"/>
      <c r="D325" s="1"/>
      <c r="E325" s="1"/>
      <c r="F325" s="1"/>
      <c r="J325" s="1"/>
      <c r="K325" s="1"/>
      <c r="U325" s="1"/>
      <c r="V325" s="1"/>
      <c r="W325" s="1"/>
      <c r="X325" s="1"/>
      <c r="Y325" s="1"/>
      <c r="Z325" s="1"/>
      <c r="AA325" s="1"/>
    </row>
    <row r="326" spans="2:27" s="2" customFormat="1" x14ac:dyDescent="0.2">
      <c r="B326" s="1"/>
      <c r="C326" s="1"/>
      <c r="D326" s="1"/>
      <c r="E326" s="1"/>
      <c r="F326" s="1"/>
      <c r="J326" s="1"/>
      <c r="K326" s="1"/>
      <c r="U326" s="1"/>
      <c r="V326" s="1"/>
      <c r="W326" s="1"/>
      <c r="X326" s="1"/>
      <c r="Y326" s="1"/>
      <c r="Z326" s="1"/>
      <c r="AA326" s="1"/>
    </row>
    <row r="327" spans="2:27" s="2" customFormat="1" x14ac:dyDescent="0.2">
      <c r="B327" s="1"/>
      <c r="C327" s="1"/>
      <c r="D327" s="1"/>
      <c r="E327" s="1"/>
      <c r="F327" s="1"/>
      <c r="J327" s="1"/>
      <c r="K327" s="1"/>
      <c r="U327" s="1"/>
      <c r="V327" s="1"/>
      <c r="W327" s="1"/>
      <c r="X327" s="1"/>
      <c r="Y327" s="1"/>
      <c r="Z327" s="1"/>
      <c r="AA327" s="1"/>
    </row>
    <row r="328" spans="2:27" s="2" customFormat="1" x14ac:dyDescent="0.2">
      <c r="B328" s="1"/>
      <c r="C328" s="1"/>
      <c r="D328" s="1"/>
      <c r="E328" s="1"/>
      <c r="F328" s="1"/>
      <c r="J328" s="1"/>
      <c r="K328" s="1"/>
      <c r="U328" s="1"/>
      <c r="V328" s="1"/>
      <c r="W328" s="1"/>
      <c r="X328" s="1"/>
      <c r="Y328" s="1"/>
      <c r="Z328" s="1"/>
      <c r="AA328" s="1"/>
    </row>
    <row r="329" spans="2:27" s="2" customFormat="1" x14ac:dyDescent="0.2">
      <c r="B329" s="1"/>
      <c r="C329" s="1"/>
      <c r="D329" s="1"/>
      <c r="E329" s="1"/>
      <c r="F329" s="1"/>
      <c r="J329" s="1"/>
      <c r="K329" s="1"/>
      <c r="U329" s="1"/>
      <c r="V329" s="1"/>
      <c r="W329" s="1"/>
      <c r="X329" s="1"/>
      <c r="Y329" s="1"/>
      <c r="Z329" s="1"/>
      <c r="AA329" s="1"/>
    </row>
    <row r="330" spans="2:27" s="2" customFormat="1" x14ac:dyDescent="0.2">
      <c r="B330" s="1"/>
      <c r="C330" s="1"/>
      <c r="D330" s="1"/>
      <c r="E330" s="1"/>
      <c r="F330" s="1"/>
      <c r="J330" s="1"/>
      <c r="K330" s="1"/>
      <c r="U330" s="1"/>
      <c r="V330" s="1"/>
      <c r="W330" s="1"/>
      <c r="X330" s="1"/>
      <c r="Y330" s="1"/>
      <c r="Z330" s="1"/>
      <c r="AA330" s="1"/>
    </row>
    <row r="331" spans="2:27" s="2" customFormat="1" x14ac:dyDescent="0.2">
      <c r="B331" s="1"/>
      <c r="C331" s="1"/>
      <c r="D331" s="1"/>
      <c r="E331" s="1"/>
      <c r="F331" s="1"/>
      <c r="J331" s="1"/>
      <c r="K331" s="1"/>
      <c r="U331" s="1"/>
      <c r="V331" s="1"/>
      <c r="W331" s="1"/>
      <c r="X331" s="1"/>
      <c r="Y331" s="1"/>
      <c r="Z331" s="1"/>
      <c r="AA331" s="1"/>
    </row>
    <row r="332" spans="2:27" s="2" customFormat="1" x14ac:dyDescent="0.2">
      <c r="B332" s="1"/>
      <c r="C332" s="1"/>
      <c r="D332" s="1"/>
      <c r="E332" s="1"/>
      <c r="F332" s="1"/>
      <c r="J332" s="1"/>
      <c r="K332" s="1"/>
      <c r="U332" s="1"/>
      <c r="V332" s="1"/>
      <c r="W332" s="1"/>
      <c r="X332" s="1"/>
      <c r="Y332" s="1"/>
      <c r="Z332" s="1"/>
      <c r="AA332" s="1"/>
    </row>
    <row r="333" spans="2:27" s="2" customFormat="1" x14ac:dyDescent="0.2">
      <c r="B333" s="1"/>
      <c r="C333" s="1"/>
      <c r="D333" s="1"/>
      <c r="E333" s="1"/>
      <c r="F333" s="1"/>
      <c r="J333" s="1"/>
      <c r="K333" s="1"/>
      <c r="U333" s="1"/>
      <c r="V333" s="1"/>
      <c r="W333" s="1"/>
      <c r="X333" s="1"/>
      <c r="Y333" s="1"/>
      <c r="Z333" s="1"/>
      <c r="AA333" s="1"/>
    </row>
    <row r="334" spans="2:27" s="2" customFormat="1" x14ac:dyDescent="0.2">
      <c r="B334" s="1"/>
      <c r="C334" s="1"/>
      <c r="D334" s="1"/>
      <c r="E334" s="1"/>
      <c r="F334" s="1"/>
      <c r="J334" s="1"/>
      <c r="K334" s="1"/>
      <c r="U334" s="1"/>
      <c r="V334" s="1"/>
      <c r="W334" s="1"/>
      <c r="X334" s="1"/>
      <c r="Y334" s="1"/>
      <c r="Z334" s="1"/>
      <c r="AA334" s="1"/>
    </row>
    <row r="335" spans="2:27" s="2" customFormat="1" x14ac:dyDescent="0.2">
      <c r="B335" s="1"/>
      <c r="C335" s="1"/>
      <c r="D335" s="1"/>
      <c r="E335" s="1"/>
      <c r="F335" s="1"/>
      <c r="J335" s="1"/>
      <c r="K335" s="1"/>
      <c r="U335" s="1"/>
      <c r="V335" s="1"/>
      <c r="W335" s="1"/>
      <c r="X335" s="1"/>
      <c r="Y335" s="1"/>
      <c r="Z335" s="1"/>
      <c r="AA335" s="1"/>
    </row>
    <row r="336" spans="2:27" s="2" customFormat="1" x14ac:dyDescent="0.2">
      <c r="B336" s="1"/>
      <c r="C336" s="1"/>
      <c r="D336" s="1"/>
      <c r="E336" s="1"/>
      <c r="F336" s="1"/>
      <c r="J336" s="1"/>
      <c r="K336" s="1"/>
      <c r="U336" s="1"/>
      <c r="V336" s="1"/>
      <c r="W336" s="1"/>
      <c r="X336" s="1"/>
      <c r="Y336" s="1"/>
      <c r="Z336" s="1"/>
      <c r="AA336" s="1"/>
    </row>
    <row r="337" spans="2:27" s="2" customFormat="1" x14ac:dyDescent="0.2">
      <c r="B337" s="1"/>
      <c r="C337" s="1"/>
      <c r="D337" s="1"/>
      <c r="E337" s="1"/>
      <c r="F337" s="1"/>
      <c r="J337" s="1"/>
      <c r="K337" s="1"/>
      <c r="U337" s="1"/>
      <c r="V337" s="1"/>
      <c r="W337" s="1"/>
      <c r="X337" s="1"/>
      <c r="Y337" s="1"/>
      <c r="Z337" s="1"/>
      <c r="AA337" s="1"/>
    </row>
    <row r="338" spans="2:27" s="2" customFormat="1" x14ac:dyDescent="0.2">
      <c r="B338" s="1"/>
      <c r="C338" s="1"/>
      <c r="D338" s="1"/>
      <c r="E338" s="1"/>
      <c r="F338" s="1"/>
      <c r="J338" s="1"/>
      <c r="K338" s="1"/>
      <c r="U338" s="1"/>
      <c r="V338" s="1"/>
      <c r="W338" s="1"/>
      <c r="X338" s="1"/>
      <c r="Y338" s="1"/>
      <c r="Z338" s="1"/>
      <c r="AA338" s="1"/>
    </row>
    <row r="339" spans="2:27" s="2" customFormat="1" x14ac:dyDescent="0.2">
      <c r="B339" s="1"/>
      <c r="C339" s="1"/>
      <c r="D339" s="1"/>
      <c r="E339" s="1"/>
      <c r="F339" s="1"/>
      <c r="J339" s="1"/>
      <c r="K339" s="1"/>
      <c r="U339" s="1"/>
      <c r="V339" s="1"/>
      <c r="W339" s="1"/>
      <c r="X339" s="1"/>
      <c r="Y339" s="1"/>
      <c r="Z339" s="1"/>
      <c r="AA339" s="1"/>
    </row>
    <row r="340" spans="2:27" s="2" customFormat="1" x14ac:dyDescent="0.2">
      <c r="B340" s="1"/>
      <c r="C340" s="1"/>
      <c r="D340" s="1"/>
      <c r="E340" s="1"/>
      <c r="F340" s="1"/>
      <c r="J340" s="1"/>
      <c r="K340" s="1"/>
      <c r="U340" s="1"/>
      <c r="V340" s="1"/>
      <c r="W340" s="1"/>
      <c r="X340" s="1"/>
      <c r="Y340" s="1"/>
      <c r="Z340" s="1"/>
      <c r="AA340" s="1"/>
    </row>
    <row r="341" spans="2:27" s="2" customFormat="1" x14ac:dyDescent="0.2">
      <c r="B341" s="1"/>
      <c r="C341" s="1"/>
      <c r="D341" s="1"/>
      <c r="E341" s="1"/>
      <c r="F341" s="1"/>
      <c r="J341" s="1"/>
      <c r="K341" s="1"/>
      <c r="U341" s="1"/>
      <c r="V341" s="1"/>
      <c r="W341" s="1"/>
      <c r="X341" s="1"/>
      <c r="Y341" s="1"/>
      <c r="Z341" s="1"/>
      <c r="AA341" s="1"/>
    </row>
    <row r="342" spans="2:27" s="2" customFormat="1" x14ac:dyDescent="0.2">
      <c r="B342" s="1"/>
      <c r="C342" s="1"/>
      <c r="D342" s="1"/>
      <c r="E342" s="1"/>
      <c r="F342" s="1"/>
      <c r="J342" s="1"/>
      <c r="K342" s="1"/>
      <c r="U342" s="1"/>
      <c r="V342" s="1"/>
      <c r="W342" s="1"/>
      <c r="X342" s="1"/>
      <c r="Y342" s="1"/>
      <c r="Z342" s="1"/>
      <c r="AA342" s="1"/>
    </row>
    <row r="343" spans="2:27" s="2" customFormat="1" x14ac:dyDescent="0.2">
      <c r="B343" s="1"/>
      <c r="C343" s="1"/>
      <c r="D343" s="1"/>
      <c r="E343" s="1"/>
      <c r="F343" s="1"/>
      <c r="J343" s="1"/>
      <c r="K343" s="1"/>
      <c r="U343" s="1"/>
      <c r="V343" s="1"/>
      <c r="W343" s="1"/>
      <c r="X343" s="1"/>
      <c r="Y343" s="1"/>
      <c r="Z343" s="1"/>
      <c r="AA343" s="1"/>
    </row>
    <row r="344" spans="2:27" s="2" customFormat="1" x14ac:dyDescent="0.2">
      <c r="B344" s="1"/>
      <c r="C344" s="1"/>
      <c r="D344" s="1"/>
      <c r="E344" s="1"/>
      <c r="F344" s="1"/>
      <c r="J344" s="1"/>
      <c r="K344" s="1"/>
      <c r="U344" s="1"/>
      <c r="V344" s="1"/>
      <c r="W344" s="1"/>
      <c r="X344" s="1"/>
      <c r="Y344" s="1"/>
      <c r="Z344" s="1"/>
      <c r="AA344" s="1"/>
    </row>
    <row r="345" spans="2:27" s="2" customFormat="1" x14ac:dyDescent="0.2">
      <c r="B345" s="1"/>
      <c r="C345" s="1"/>
      <c r="D345" s="1"/>
      <c r="E345" s="1"/>
      <c r="F345" s="1"/>
      <c r="J345" s="1"/>
      <c r="K345" s="1"/>
      <c r="U345" s="1"/>
      <c r="V345" s="1"/>
      <c r="W345" s="1"/>
      <c r="X345" s="1"/>
      <c r="Y345" s="1"/>
      <c r="Z345" s="1"/>
      <c r="AA345" s="1"/>
    </row>
    <row r="346" spans="2:27" s="2" customFormat="1" x14ac:dyDescent="0.2">
      <c r="B346" s="1"/>
      <c r="C346" s="1"/>
      <c r="D346" s="1"/>
      <c r="E346" s="1"/>
      <c r="F346" s="1"/>
      <c r="J346" s="1"/>
      <c r="K346" s="1"/>
      <c r="U346" s="1"/>
      <c r="V346" s="1"/>
      <c r="W346" s="1"/>
      <c r="X346" s="1"/>
      <c r="Y346" s="1"/>
      <c r="Z346" s="1"/>
      <c r="AA346" s="1"/>
    </row>
    <row r="347" spans="2:27" s="2" customFormat="1" x14ac:dyDescent="0.2">
      <c r="B347" s="1"/>
      <c r="C347" s="1"/>
      <c r="D347" s="1"/>
      <c r="E347" s="1"/>
      <c r="F347" s="1"/>
      <c r="J347" s="1"/>
      <c r="K347" s="1"/>
      <c r="U347" s="1"/>
      <c r="V347" s="1"/>
      <c r="W347" s="1"/>
      <c r="X347" s="1"/>
      <c r="Y347" s="1"/>
      <c r="Z347" s="1"/>
      <c r="AA347" s="1"/>
    </row>
    <row r="348" spans="2:27" s="2" customFormat="1" x14ac:dyDescent="0.2">
      <c r="B348" s="1"/>
      <c r="C348" s="1"/>
      <c r="D348" s="1"/>
      <c r="E348" s="1"/>
      <c r="F348" s="1"/>
      <c r="J348" s="1"/>
      <c r="K348" s="1"/>
      <c r="U348" s="1"/>
      <c r="V348" s="1"/>
      <c r="W348" s="1"/>
      <c r="X348" s="1"/>
      <c r="Y348" s="1"/>
      <c r="Z348" s="1"/>
      <c r="AA348" s="1"/>
    </row>
    <row r="349" spans="2:27" s="2" customFormat="1" x14ac:dyDescent="0.2">
      <c r="B349" s="1"/>
      <c r="C349" s="1"/>
      <c r="D349" s="1"/>
      <c r="E349" s="1"/>
      <c r="F349" s="1"/>
      <c r="J349" s="1"/>
      <c r="K349" s="1"/>
      <c r="U349" s="1"/>
      <c r="V349" s="1"/>
      <c r="W349" s="1"/>
      <c r="X349" s="1"/>
      <c r="Y349" s="1"/>
      <c r="Z349" s="1"/>
      <c r="AA349" s="1"/>
    </row>
    <row r="350" spans="2:27" s="2" customFormat="1" x14ac:dyDescent="0.2">
      <c r="B350" s="1"/>
      <c r="C350" s="1"/>
      <c r="D350" s="1"/>
      <c r="E350" s="1"/>
      <c r="F350" s="1"/>
      <c r="J350" s="1"/>
      <c r="K350" s="1"/>
      <c r="U350" s="1"/>
      <c r="V350" s="1"/>
      <c r="W350" s="1"/>
      <c r="X350" s="1"/>
      <c r="Y350" s="1"/>
      <c r="Z350" s="1"/>
      <c r="AA350" s="1"/>
    </row>
    <row r="351" spans="2:27" s="2" customFormat="1" x14ac:dyDescent="0.2">
      <c r="B351" s="1"/>
      <c r="C351" s="1"/>
      <c r="D351" s="1"/>
      <c r="E351" s="1"/>
      <c r="F351" s="1"/>
      <c r="J351" s="1"/>
      <c r="K351" s="1"/>
      <c r="U351" s="1"/>
      <c r="V351" s="1"/>
      <c r="W351" s="1"/>
      <c r="X351" s="1"/>
      <c r="Y351" s="1"/>
      <c r="Z351" s="1"/>
      <c r="AA351" s="1"/>
    </row>
    <row r="352" spans="2:27" s="2" customFormat="1" x14ac:dyDescent="0.2">
      <c r="B352" s="1"/>
      <c r="C352" s="1"/>
      <c r="D352" s="1"/>
      <c r="E352" s="1"/>
      <c r="F352" s="1"/>
      <c r="J352" s="1"/>
      <c r="K352" s="1"/>
      <c r="U352" s="1"/>
      <c r="V352" s="1"/>
      <c r="W352" s="1"/>
      <c r="X352" s="1"/>
      <c r="Y352" s="1"/>
      <c r="Z352" s="1"/>
      <c r="AA352" s="1"/>
    </row>
    <row r="353" spans="2:27" s="2" customFormat="1" x14ac:dyDescent="0.2">
      <c r="B353" s="1"/>
      <c r="C353" s="1"/>
      <c r="D353" s="1"/>
      <c r="E353" s="1"/>
      <c r="F353" s="1"/>
      <c r="J353" s="1"/>
      <c r="K353" s="1"/>
      <c r="U353" s="1"/>
      <c r="V353" s="1"/>
      <c r="W353" s="1"/>
      <c r="X353" s="1"/>
      <c r="Y353" s="1"/>
      <c r="Z353" s="1"/>
      <c r="AA353" s="1"/>
    </row>
    <row r="354" spans="2:27" s="2" customFormat="1" x14ac:dyDescent="0.2">
      <c r="B354" s="1"/>
      <c r="C354" s="1"/>
      <c r="D354" s="1"/>
      <c r="E354" s="1"/>
      <c r="F354" s="1"/>
      <c r="J354" s="1"/>
      <c r="K354" s="1"/>
      <c r="U354" s="1"/>
      <c r="V354" s="1"/>
      <c r="W354" s="1"/>
      <c r="X354" s="1"/>
      <c r="Y354" s="1"/>
      <c r="Z354" s="1"/>
      <c r="AA354" s="1"/>
    </row>
    <row r="355" spans="2:27" s="2" customFormat="1" x14ac:dyDescent="0.2">
      <c r="B355" s="1"/>
      <c r="C355" s="1"/>
      <c r="D355" s="1"/>
      <c r="E355" s="1"/>
      <c r="F355" s="1"/>
      <c r="J355" s="1"/>
      <c r="K355" s="1"/>
      <c r="U355" s="1"/>
      <c r="V355" s="1"/>
      <c r="W355" s="1"/>
      <c r="X355" s="1"/>
      <c r="Y355" s="1"/>
      <c r="Z355" s="1"/>
      <c r="AA355" s="1"/>
    </row>
    <row r="356" spans="2:27" s="2" customFormat="1" x14ac:dyDescent="0.2">
      <c r="B356" s="1"/>
      <c r="C356" s="1"/>
      <c r="D356" s="1"/>
      <c r="E356" s="1"/>
      <c r="F356" s="1"/>
      <c r="J356" s="1"/>
      <c r="K356" s="1"/>
      <c r="U356" s="1"/>
      <c r="V356" s="1"/>
      <c r="W356" s="1"/>
      <c r="X356" s="1"/>
      <c r="Y356" s="1"/>
      <c r="Z356" s="1"/>
      <c r="AA356" s="1"/>
    </row>
    <row r="357" spans="2:27" s="2" customFormat="1" x14ac:dyDescent="0.2">
      <c r="B357" s="1"/>
      <c r="C357" s="1"/>
      <c r="D357" s="1"/>
      <c r="E357" s="1"/>
      <c r="F357" s="1"/>
      <c r="J357" s="1"/>
      <c r="K357" s="1"/>
      <c r="U357" s="1"/>
      <c r="V357" s="1"/>
      <c r="W357" s="1"/>
      <c r="X357" s="1"/>
      <c r="Y357" s="1"/>
      <c r="Z357" s="1"/>
      <c r="AA357" s="1"/>
    </row>
    <row r="358" spans="2:27" s="2" customFormat="1" x14ac:dyDescent="0.2">
      <c r="B358" s="1"/>
      <c r="C358" s="1"/>
      <c r="D358" s="1"/>
      <c r="E358" s="1"/>
      <c r="F358" s="1"/>
      <c r="J358" s="1"/>
      <c r="K358" s="1"/>
      <c r="U358" s="1"/>
      <c r="V358" s="1"/>
      <c r="W358" s="1"/>
      <c r="X358" s="1"/>
      <c r="Y358" s="1"/>
      <c r="Z358" s="1"/>
      <c r="AA358" s="1"/>
    </row>
    <row r="359" spans="2:27" s="2" customFormat="1" x14ac:dyDescent="0.2">
      <c r="B359" s="1"/>
      <c r="C359" s="1"/>
      <c r="D359" s="1"/>
      <c r="E359" s="1"/>
      <c r="F359" s="1"/>
      <c r="J359" s="1"/>
      <c r="K359" s="1"/>
      <c r="U359" s="1"/>
      <c r="V359" s="1"/>
      <c r="W359" s="1"/>
      <c r="X359" s="1"/>
      <c r="Y359" s="1"/>
      <c r="Z359" s="1"/>
      <c r="AA359" s="1"/>
    </row>
    <row r="360" spans="2:27" s="2" customFormat="1" x14ac:dyDescent="0.2">
      <c r="B360" s="1"/>
      <c r="C360" s="1"/>
      <c r="D360" s="1"/>
      <c r="E360" s="1"/>
      <c r="F360" s="1"/>
      <c r="J360" s="1"/>
      <c r="K360" s="1"/>
      <c r="U360" s="1"/>
      <c r="V360" s="1"/>
      <c r="W360" s="1"/>
      <c r="X360" s="1"/>
      <c r="Y360" s="1"/>
      <c r="Z360" s="1"/>
      <c r="AA360" s="1"/>
    </row>
    <row r="361" spans="2:27" s="2" customFormat="1" x14ac:dyDescent="0.2">
      <c r="B361" s="1"/>
      <c r="C361" s="1"/>
      <c r="D361" s="1"/>
      <c r="E361" s="1"/>
      <c r="F361" s="1"/>
      <c r="J361" s="1"/>
      <c r="K361" s="1"/>
      <c r="U361" s="1"/>
      <c r="V361" s="1"/>
      <c r="W361" s="1"/>
      <c r="X361" s="1"/>
      <c r="Y361" s="1"/>
      <c r="Z361" s="1"/>
      <c r="AA361" s="1"/>
    </row>
    <row r="362" spans="2:27" s="2" customFormat="1" x14ac:dyDescent="0.2">
      <c r="B362" s="1"/>
      <c r="C362" s="1"/>
      <c r="D362" s="1"/>
      <c r="E362" s="1"/>
      <c r="F362" s="1"/>
      <c r="J362" s="1"/>
      <c r="K362" s="1"/>
      <c r="U362" s="1"/>
      <c r="V362" s="1"/>
      <c r="W362" s="1"/>
      <c r="X362" s="1"/>
      <c r="Y362" s="1"/>
      <c r="Z362" s="1"/>
      <c r="AA362" s="1"/>
    </row>
    <row r="363" spans="2:27" s="2" customFormat="1" x14ac:dyDescent="0.2">
      <c r="B363" s="1"/>
      <c r="C363" s="1"/>
      <c r="D363" s="1"/>
      <c r="E363" s="1"/>
      <c r="F363" s="1"/>
      <c r="J363" s="1"/>
      <c r="K363" s="1"/>
      <c r="U363" s="1"/>
      <c r="V363" s="1"/>
      <c r="W363" s="1"/>
      <c r="X363" s="1"/>
      <c r="Y363" s="1"/>
      <c r="Z363" s="1"/>
      <c r="AA363" s="1"/>
    </row>
    <row r="364" spans="2:27" s="2" customFormat="1" x14ac:dyDescent="0.2">
      <c r="B364" s="1"/>
      <c r="C364" s="1"/>
      <c r="D364" s="1"/>
      <c r="E364" s="1"/>
      <c r="F364" s="1"/>
      <c r="J364" s="1"/>
      <c r="K364" s="1"/>
      <c r="U364" s="1"/>
      <c r="V364" s="1"/>
      <c r="W364" s="1"/>
      <c r="X364" s="1"/>
      <c r="Y364" s="1"/>
      <c r="Z364" s="1"/>
      <c r="AA364" s="1"/>
    </row>
    <row r="365" spans="2:27" s="2" customFormat="1" x14ac:dyDescent="0.2">
      <c r="B365" s="1"/>
      <c r="C365" s="1"/>
      <c r="D365" s="1"/>
      <c r="E365" s="1"/>
      <c r="F365" s="1"/>
      <c r="J365" s="1"/>
      <c r="K365" s="1"/>
      <c r="U365" s="1"/>
      <c r="V365" s="1"/>
      <c r="W365" s="1"/>
      <c r="X365" s="1"/>
      <c r="Y365" s="1"/>
      <c r="Z365" s="1"/>
      <c r="AA365" s="1"/>
    </row>
    <row r="366" spans="2:27" s="2" customFormat="1" x14ac:dyDescent="0.2">
      <c r="B366" s="1"/>
      <c r="C366" s="1"/>
      <c r="D366" s="1"/>
      <c r="E366" s="1"/>
      <c r="F366" s="1"/>
      <c r="J366" s="1"/>
      <c r="K366" s="1"/>
      <c r="U366" s="1"/>
      <c r="V366" s="1"/>
      <c r="W366" s="1"/>
      <c r="X366" s="1"/>
      <c r="Y366" s="1"/>
      <c r="Z366" s="1"/>
      <c r="AA366" s="1"/>
    </row>
    <row r="367" spans="2:27" s="2" customFormat="1" x14ac:dyDescent="0.2">
      <c r="B367" s="1"/>
      <c r="C367" s="1"/>
      <c r="D367" s="1"/>
      <c r="E367" s="1"/>
      <c r="F367" s="1"/>
      <c r="J367" s="1"/>
      <c r="K367" s="1"/>
      <c r="U367" s="1"/>
      <c r="V367" s="1"/>
      <c r="W367" s="1"/>
      <c r="X367" s="1"/>
      <c r="Y367" s="1"/>
      <c r="Z367" s="1"/>
      <c r="AA367" s="1"/>
    </row>
    <row r="368" spans="2:27" s="2" customFormat="1" x14ac:dyDescent="0.2">
      <c r="B368" s="1"/>
      <c r="C368" s="1"/>
      <c r="D368" s="1"/>
      <c r="E368" s="1"/>
      <c r="F368" s="1"/>
      <c r="J368" s="1"/>
      <c r="K368" s="1"/>
      <c r="U368" s="1"/>
      <c r="V368" s="1"/>
      <c r="W368" s="1"/>
      <c r="X368" s="1"/>
      <c r="Y368" s="1"/>
      <c r="Z368" s="1"/>
      <c r="AA368" s="1"/>
    </row>
    <row r="369" spans="2:27" s="2" customFormat="1" x14ac:dyDescent="0.2">
      <c r="B369" s="1"/>
      <c r="C369" s="1"/>
      <c r="D369" s="1"/>
      <c r="E369" s="1"/>
      <c r="F369" s="1"/>
      <c r="J369" s="1"/>
      <c r="K369" s="1"/>
      <c r="U369" s="1"/>
      <c r="V369" s="1"/>
      <c r="W369" s="1"/>
      <c r="X369" s="1"/>
      <c r="Y369" s="1"/>
      <c r="Z369" s="1"/>
      <c r="AA369" s="1"/>
    </row>
    <row r="370" spans="2:27" s="2" customFormat="1" x14ac:dyDescent="0.2">
      <c r="B370" s="1"/>
      <c r="C370" s="1"/>
      <c r="D370" s="1"/>
      <c r="E370" s="1"/>
      <c r="F370" s="1"/>
      <c r="J370" s="1"/>
      <c r="K370" s="1"/>
      <c r="U370" s="1"/>
      <c r="V370" s="1"/>
      <c r="W370" s="1"/>
      <c r="X370" s="1"/>
      <c r="Y370" s="1"/>
      <c r="Z370" s="1"/>
      <c r="AA370" s="1"/>
    </row>
    <row r="371" spans="2:27" s="2" customFormat="1" x14ac:dyDescent="0.2">
      <c r="B371" s="1"/>
      <c r="C371" s="1"/>
      <c r="D371" s="1"/>
      <c r="E371" s="1"/>
      <c r="F371" s="1"/>
      <c r="J371" s="1"/>
      <c r="K371" s="1"/>
      <c r="U371" s="1"/>
      <c r="V371" s="1"/>
      <c r="W371" s="1"/>
      <c r="X371" s="1"/>
      <c r="Y371" s="1"/>
      <c r="Z371" s="1"/>
      <c r="AA371" s="1"/>
    </row>
    <row r="372" spans="2:27" s="2" customFormat="1" x14ac:dyDescent="0.2">
      <c r="B372" s="1"/>
      <c r="C372" s="1"/>
      <c r="D372" s="1"/>
      <c r="E372" s="1"/>
      <c r="F372" s="1"/>
      <c r="J372" s="1"/>
      <c r="K372" s="1"/>
      <c r="U372" s="1"/>
      <c r="V372" s="1"/>
      <c r="W372" s="1"/>
      <c r="X372" s="1"/>
      <c r="Y372" s="1"/>
      <c r="Z372" s="1"/>
      <c r="AA372" s="1"/>
    </row>
    <row r="373" spans="2:27" s="2" customFormat="1" x14ac:dyDescent="0.2">
      <c r="B373" s="1"/>
      <c r="C373" s="1"/>
      <c r="D373" s="1"/>
      <c r="E373" s="1"/>
      <c r="F373" s="1"/>
      <c r="J373" s="1"/>
      <c r="K373" s="1"/>
      <c r="U373" s="1"/>
      <c r="V373" s="1"/>
      <c r="W373" s="1"/>
      <c r="X373" s="1"/>
      <c r="Y373" s="1"/>
      <c r="Z373" s="1"/>
      <c r="AA373" s="1"/>
    </row>
    <row r="374" spans="2:27" s="2" customFormat="1" x14ac:dyDescent="0.2">
      <c r="B374" s="1"/>
      <c r="C374" s="1"/>
      <c r="D374" s="1"/>
      <c r="E374" s="1"/>
      <c r="F374" s="1"/>
      <c r="J374" s="1"/>
      <c r="K374" s="1"/>
      <c r="U374" s="1"/>
      <c r="V374" s="1"/>
      <c r="W374" s="1"/>
      <c r="X374" s="1"/>
      <c r="Y374" s="1"/>
      <c r="Z374" s="1"/>
      <c r="AA374" s="1"/>
    </row>
    <row r="375" spans="2:27" s="2" customFormat="1" x14ac:dyDescent="0.2">
      <c r="B375" s="1"/>
      <c r="C375" s="1"/>
      <c r="D375" s="1"/>
      <c r="E375" s="1"/>
      <c r="F375" s="1"/>
      <c r="J375" s="1"/>
      <c r="K375" s="1"/>
      <c r="U375" s="1"/>
      <c r="V375" s="1"/>
      <c r="W375" s="1"/>
      <c r="X375" s="1"/>
      <c r="Y375" s="1"/>
      <c r="Z375" s="1"/>
      <c r="AA375" s="1"/>
    </row>
    <row r="376" spans="2:27" s="2" customFormat="1" x14ac:dyDescent="0.2">
      <c r="B376" s="1"/>
      <c r="C376" s="1"/>
      <c r="D376" s="1"/>
      <c r="E376" s="1"/>
      <c r="F376" s="1"/>
      <c r="J376" s="1"/>
      <c r="K376" s="1"/>
      <c r="U376" s="1"/>
      <c r="V376" s="1"/>
      <c r="W376" s="1"/>
      <c r="X376" s="1"/>
      <c r="Y376" s="1"/>
      <c r="Z376" s="1"/>
      <c r="AA376" s="1"/>
    </row>
    <row r="377" spans="2:27" s="2" customFormat="1" x14ac:dyDescent="0.2">
      <c r="B377" s="1"/>
      <c r="C377" s="1"/>
      <c r="D377" s="1"/>
      <c r="E377" s="1"/>
      <c r="F377" s="1"/>
      <c r="J377" s="1"/>
      <c r="K377" s="1"/>
      <c r="U377" s="1"/>
      <c r="V377" s="1"/>
      <c r="W377" s="1"/>
      <c r="X377" s="1"/>
      <c r="Y377" s="1"/>
      <c r="Z377" s="1"/>
      <c r="AA377" s="1"/>
    </row>
    <row r="378" spans="2:27" s="2" customFormat="1" x14ac:dyDescent="0.2">
      <c r="B378" s="1"/>
      <c r="C378" s="1"/>
      <c r="D378" s="1"/>
      <c r="E378" s="1"/>
      <c r="F378" s="1"/>
      <c r="J378" s="1"/>
      <c r="K378" s="1"/>
      <c r="U378" s="1"/>
      <c r="V378" s="1"/>
      <c r="W378" s="1"/>
      <c r="X378" s="1"/>
      <c r="Y378" s="1"/>
      <c r="Z378" s="1"/>
      <c r="AA378" s="1"/>
    </row>
    <row r="379" spans="2:27" s="2" customFormat="1" x14ac:dyDescent="0.2">
      <c r="B379" s="1"/>
      <c r="C379" s="1"/>
      <c r="D379" s="1"/>
      <c r="E379" s="1"/>
      <c r="F379" s="1"/>
      <c r="J379" s="1"/>
      <c r="K379" s="1"/>
      <c r="U379" s="1"/>
      <c r="V379" s="1"/>
      <c r="W379" s="1"/>
      <c r="X379" s="1"/>
      <c r="Y379" s="1"/>
      <c r="Z379" s="1"/>
      <c r="AA379" s="1"/>
    </row>
    <row r="380" spans="2:27" s="2" customFormat="1" x14ac:dyDescent="0.2">
      <c r="B380" s="1"/>
      <c r="C380" s="1"/>
      <c r="D380" s="1"/>
      <c r="E380" s="1"/>
      <c r="F380" s="1"/>
      <c r="J380" s="1"/>
      <c r="K380" s="1"/>
      <c r="U380" s="1"/>
      <c r="V380" s="1"/>
      <c r="W380" s="1"/>
      <c r="X380" s="1"/>
      <c r="Y380" s="1"/>
      <c r="Z380" s="1"/>
      <c r="AA380" s="1"/>
    </row>
    <row r="381" spans="2:27" s="2" customFormat="1" x14ac:dyDescent="0.2">
      <c r="B381" s="1"/>
      <c r="C381" s="1"/>
      <c r="D381" s="1"/>
      <c r="E381" s="1"/>
      <c r="F381" s="1"/>
      <c r="J381" s="1"/>
      <c r="K381" s="1"/>
      <c r="U381" s="1"/>
      <c r="V381" s="1"/>
      <c r="W381" s="1"/>
      <c r="X381" s="1"/>
      <c r="Y381" s="1"/>
      <c r="Z381" s="1"/>
      <c r="AA381" s="1"/>
    </row>
    <row r="382" spans="2:27" s="2" customFormat="1" x14ac:dyDescent="0.2">
      <c r="B382" s="1"/>
      <c r="C382" s="1"/>
      <c r="D382" s="1"/>
      <c r="E382" s="1"/>
      <c r="F382" s="1"/>
      <c r="J382" s="1"/>
      <c r="K382" s="1"/>
      <c r="U382" s="1"/>
      <c r="V382" s="1"/>
      <c r="W382" s="1"/>
      <c r="X382" s="1"/>
      <c r="Y382" s="1"/>
      <c r="Z382" s="1"/>
      <c r="AA382" s="1"/>
    </row>
    <row r="383" spans="2:27" s="2" customFormat="1" x14ac:dyDescent="0.2">
      <c r="B383" s="1"/>
      <c r="C383" s="1"/>
      <c r="D383" s="1"/>
      <c r="E383" s="1"/>
      <c r="F383" s="1"/>
      <c r="J383" s="1"/>
      <c r="K383" s="1"/>
      <c r="U383" s="1"/>
      <c r="V383" s="1"/>
      <c r="W383" s="1"/>
      <c r="X383" s="1"/>
      <c r="Y383" s="1"/>
      <c r="Z383" s="1"/>
      <c r="AA383" s="1"/>
    </row>
    <row r="384" spans="2:27" s="2" customFormat="1" x14ac:dyDescent="0.2">
      <c r="B384" s="1"/>
      <c r="C384" s="1"/>
      <c r="D384" s="1"/>
      <c r="E384" s="1"/>
      <c r="F384" s="1"/>
      <c r="J384" s="1"/>
      <c r="K384" s="1"/>
      <c r="U384" s="1"/>
      <c r="V384" s="1"/>
      <c r="W384" s="1"/>
      <c r="X384" s="1"/>
      <c r="Y384" s="1"/>
      <c r="Z384" s="1"/>
      <c r="AA384" s="1"/>
    </row>
    <row r="385" spans="2:27" s="2" customFormat="1" x14ac:dyDescent="0.2">
      <c r="B385" s="1"/>
      <c r="C385" s="1"/>
      <c r="D385" s="1"/>
      <c r="E385" s="1"/>
      <c r="F385" s="1"/>
      <c r="J385" s="1"/>
      <c r="K385" s="1"/>
      <c r="U385" s="1"/>
      <c r="V385" s="1"/>
      <c r="W385" s="1"/>
      <c r="X385" s="1"/>
      <c r="Y385" s="1"/>
      <c r="Z385" s="1"/>
      <c r="AA385" s="1"/>
    </row>
    <row r="386" spans="2:27" s="2" customFormat="1" x14ac:dyDescent="0.2">
      <c r="B386" s="1"/>
      <c r="C386" s="1"/>
      <c r="D386" s="1"/>
      <c r="E386" s="1"/>
      <c r="F386" s="1"/>
      <c r="J386" s="1"/>
      <c r="K386" s="1"/>
      <c r="U386" s="1"/>
      <c r="V386" s="1"/>
      <c r="W386" s="1"/>
      <c r="X386" s="1"/>
      <c r="Y386" s="1"/>
      <c r="Z386" s="1"/>
      <c r="AA386" s="1"/>
    </row>
    <row r="387" spans="2:27" s="2" customFormat="1" x14ac:dyDescent="0.2">
      <c r="B387" s="1"/>
      <c r="C387" s="1"/>
      <c r="D387" s="1"/>
      <c r="E387" s="1"/>
      <c r="F387" s="1"/>
      <c r="J387" s="1"/>
      <c r="K387" s="1"/>
      <c r="U387" s="1"/>
      <c r="V387" s="1"/>
      <c r="W387" s="1"/>
      <c r="X387" s="1"/>
      <c r="Y387" s="1"/>
      <c r="Z387" s="1"/>
      <c r="AA387" s="1"/>
    </row>
    <row r="388" spans="2:27" s="2" customFormat="1" x14ac:dyDescent="0.2">
      <c r="B388" s="1"/>
      <c r="C388" s="1"/>
      <c r="D388" s="1"/>
      <c r="E388" s="1"/>
      <c r="F388" s="1"/>
      <c r="J388" s="1"/>
      <c r="K388" s="1"/>
      <c r="U388" s="1"/>
      <c r="V388" s="1"/>
      <c r="W388" s="1"/>
      <c r="X388" s="1"/>
      <c r="Y388" s="1"/>
      <c r="Z388" s="1"/>
      <c r="AA388" s="1"/>
    </row>
    <row r="389" spans="2:27" s="2" customFormat="1" x14ac:dyDescent="0.2">
      <c r="B389" s="1"/>
      <c r="C389" s="1"/>
      <c r="D389" s="1"/>
      <c r="E389" s="1"/>
      <c r="F389" s="1"/>
      <c r="J389" s="1"/>
      <c r="K389" s="1"/>
      <c r="U389" s="1"/>
      <c r="V389" s="1"/>
      <c r="W389" s="1"/>
      <c r="X389" s="1"/>
      <c r="Y389" s="1"/>
      <c r="Z389" s="1"/>
      <c r="AA389" s="1"/>
    </row>
    <row r="390" spans="2:27" s="2" customFormat="1" x14ac:dyDescent="0.2">
      <c r="B390" s="1"/>
      <c r="C390" s="1"/>
      <c r="D390" s="1"/>
      <c r="E390" s="1"/>
      <c r="F390" s="1"/>
      <c r="J390" s="1"/>
      <c r="K390" s="1"/>
      <c r="U390" s="1"/>
      <c r="V390" s="1"/>
      <c r="W390" s="1"/>
      <c r="X390" s="1"/>
      <c r="Y390" s="1"/>
      <c r="Z390" s="1"/>
      <c r="AA390" s="1"/>
    </row>
    <row r="391" spans="2:27" s="2" customFormat="1" x14ac:dyDescent="0.2">
      <c r="B391" s="1"/>
      <c r="C391" s="1"/>
      <c r="D391" s="1"/>
      <c r="E391" s="1"/>
      <c r="F391" s="1"/>
      <c r="J391" s="1"/>
      <c r="K391" s="1"/>
      <c r="U391" s="1"/>
      <c r="V391" s="1"/>
      <c r="W391" s="1"/>
      <c r="X391" s="1"/>
      <c r="Y391" s="1"/>
      <c r="Z391" s="1"/>
      <c r="AA391" s="1"/>
    </row>
    <row r="392" spans="2:27" s="2" customFormat="1" x14ac:dyDescent="0.2">
      <c r="B392" s="1"/>
      <c r="C392" s="1"/>
      <c r="D392" s="1"/>
      <c r="E392" s="1"/>
      <c r="F392" s="1"/>
      <c r="J392" s="1"/>
      <c r="K392" s="1"/>
      <c r="U392" s="1"/>
      <c r="V392" s="1"/>
      <c r="W392" s="1"/>
      <c r="X392" s="1"/>
      <c r="Y392" s="1"/>
      <c r="Z392" s="1"/>
      <c r="AA392" s="1"/>
    </row>
    <row r="393" spans="2:27" s="2" customFormat="1" x14ac:dyDescent="0.2">
      <c r="B393" s="1"/>
      <c r="C393" s="1"/>
      <c r="D393" s="1"/>
      <c r="E393" s="1"/>
      <c r="F393" s="1"/>
      <c r="J393" s="1"/>
      <c r="K393" s="1"/>
      <c r="U393" s="1"/>
      <c r="V393" s="1"/>
      <c r="W393" s="1"/>
      <c r="X393" s="1"/>
      <c r="Y393" s="1"/>
      <c r="Z393" s="1"/>
      <c r="AA393" s="1"/>
    </row>
    <row r="394" spans="2:27" s="2" customFormat="1" x14ac:dyDescent="0.2">
      <c r="B394" s="1"/>
      <c r="C394" s="1"/>
      <c r="D394" s="1"/>
      <c r="E394" s="1"/>
      <c r="F394" s="1"/>
      <c r="J394" s="1"/>
      <c r="K394" s="1"/>
      <c r="U394" s="1"/>
      <c r="V394" s="1"/>
      <c r="W394" s="1"/>
      <c r="X394" s="1"/>
      <c r="Y394" s="1"/>
      <c r="Z394" s="1"/>
      <c r="AA394" s="1"/>
    </row>
    <row r="395" spans="2:27" s="2" customFormat="1" x14ac:dyDescent="0.2">
      <c r="B395" s="1"/>
      <c r="C395" s="1"/>
      <c r="D395" s="1"/>
      <c r="E395" s="1"/>
      <c r="F395" s="1"/>
      <c r="J395" s="1"/>
      <c r="K395" s="1"/>
      <c r="U395" s="1"/>
      <c r="V395" s="1"/>
      <c r="W395" s="1"/>
      <c r="X395" s="1"/>
      <c r="Y395" s="1"/>
      <c r="Z395" s="1"/>
      <c r="AA395" s="1"/>
    </row>
    <row r="396" spans="2:27" s="2" customFormat="1" x14ac:dyDescent="0.2">
      <c r="B396" s="1"/>
      <c r="C396" s="1"/>
      <c r="D396" s="1"/>
      <c r="E396" s="1"/>
      <c r="F396" s="1"/>
      <c r="J396" s="1"/>
      <c r="K396" s="1"/>
      <c r="U396" s="1"/>
      <c r="V396" s="1"/>
      <c r="W396" s="1"/>
      <c r="X396" s="1"/>
      <c r="Y396" s="1"/>
      <c r="Z396" s="1"/>
      <c r="AA396" s="1"/>
    </row>
    <row r="397" spans="2:27" s="2" customFormat="1" x14ac:dyDescent="0.2">
      <c r="B397" s="1"/>
      <c r="C397" s="1"/>
      <c r="D397" s="1"/>
      <c r="E397" s="1"/>
      <c r="F397" s="1"/>
      <c r="J397" s="1"/>
      <c r="K397" s="1"/>
      <c r="U397" s="1"/>
      <c r="V397" s="1"/>
      <c r="W397" s="1"/>
      <c r="X397" s="1"/>
      <c r="Y397" s="1"/>
      <c r="Z397" s="1"/>
      <c r="AA397" s="1"/>
    </row>
    <row r="398" spans="2:27" s="2" customFormat="1" x14ac:dyDescent="0.2">
      <c r="B398" s="1"/>
      <c r="C398" s="1"/>
      <c r="D398" s="1"/>
      <c r="E398" s="1"/>
      <c r="F398" s="1"/>
      <c r="J398" s="1"/>
      <c r="K398" s="1"/>
      <c r="U398" s="1"/>
      <c r="V398" s="1"/>
      <c r="W398" s="1"/>
      <c r="X398" s="1"/>
      <c r="Y398" s="1"/>
      <c r="Z398" s="1"/>
      <c r="AA398" s="1"/>
    </row>
    <row r="399" spans="2:27" s="2" customFormat="1" x14ac:dyDescent="0.2">
      <c r="B399" s="1"/>
      <c r="C399" s="1"/>
      <c r="D399" s="1"/>
      <c r="E399" s="1"/>
      <c r="F399" s="1"/>
      <c r="J399" s="1"/>
      <c r="K399" s="1"/>
      <c r="U399" s="1"/>
      <c r="V399" s="1"/>
      <c r="W399" s="1"/>
      <c r="X399" s="1"/>
      <c r="Y399" s="1"/>
      <c r="Z399" s="1"/>
      <c r="AA399" s="1"/>
    </row>
    <row r="400" spans="2:27" s="2" customFormat="1" x14ac:dyDescent="0.2">
      <c r="B400" s="1"/>
      <c r="C400" s="1"/>
      <c r="D400" s="1"/>
      <c r="E400" s="1"/>
      <c r="F400" s="1"/>
      <c r="J400" s="1"/>
      <c r="K400" s="1"/>
      <c r="U400" s="1"/>
      <c r="V400" s="1"/>
      <c r="W400" s="1"/>
      <c r="X400" s="1"/>
      <c r="Y400" s="1"/>
      <c r="Z400" s="1"/>
      <c r="AA400" s="1"/>
    </row>
    <row r="401" spans="2:27" s="2" customFormat="1" x14ac:dyDescent="0.2">
      <c r="B401" s="1"/>
      <c r="C401" s="1"/>
      <c r="D401" s="1"/>
      <c r="E401" s="1"/>
      <c r="F401" s="1"/>
      <c r="J401" s="1"/>
      <c r="K401" s="1"/>
      <c r="U401" s="1"/>
      <c r="V401" s="1"/>
      <c r="W401" s="1"/>
      <c r="X401" s="1"/>
      <c r="Y401" s="1"/>
      <c r="Z401" s="1"/>
      <c r="AA401" s="1"/>
    </row>
    <row r="402" spans="2:27" s="2" customFormat="1" x14ac:dyDescent="0.2">
      <c r="B402" s="1"/>
      <c r="C402" s="1"/>
      <c r="D402" s="1"/>
      <c r="E402" s="1"/>
      <c r="F402" s="1"/>
      <c r="J402" s="1"/>
      <c r="K402" s="1"/>
      <c r="U402" s="1"/>
      <c r="V402" s="1"/>
      <c r="W402" s="1"/>
      <c r="X402" s="1"/>
      <c r="Y402" s="1"/>
      <c r="Z402" s="1"/>
      <c r="AA402" s="1"/>
    </row>
    <row r="403" spans="2:27" s="2" customFormat="1" x14ac:dyDescent="0.2">
      <c r="B403" s="1"/>
      <c r="C403" s="1"/>
      <c r="D403" s="1"/>
      <c r="E403" s="1"/>
      <c r="F403" s="1"/>
      <c r="J403" s="1"/>
      <c r="K403" s="1"/>
      <c r="U403" s="1"/>
      <c r="V403" s="1"/>
      <c r="W403" s="1"/>
      <c r="X403" s="1"/>
      <c r="Y403" s="1"/>
      <c r="Z403" s="1"/>
      <c r="AA403" s="1"/>
    </row>
    <row r="404" spans="2:27" s="2" customFormat="1" x14ac:dyDescent="0.2">
      <c r="B404" s="1"/>
      <c r="C404" s="1"/>
      <c r="D404" s="1"/>
      <c r="E404" s="1"/>
      <c r="F404" s="1"/>
      <c r="J404" s="1"/>
      <c r="K404" s="1"/>
      <c r="U404" s="1"/>
      <c r="V404" s="1"/>
      <c r="W404" s="1"/>
      <c r="X404" s="1"/>
      <c r="Y404" s="1"/>
      <c r="Z404" s="1"/>
      <c r="AA404" s="1"/>
    </row>
    <row r="405" spans="2:27" s="2" customFormat="1" x14ac:dyDescent="0.2">
      <c r="B405" s="1"/>
      <c r="C405" s="1"/>
      <c r="D405" s="1"/>
      <c r="E405" s="1"/>
      <c r="F405" s="1"/>
      <c r="J405" s="1"/>
      <c r="K405" s="1"/>
      <c r="U405" s="1"/>
      <c r="V405" s="1"/>
      <c r="W405" s="1"/>
      <c r="X405" s="1"/>
      <c r="Y405" s="1"/>
      <c r="Z405" s="1"/>
      <c r="AA405" s="1"/>
    </row>
    <row r="406" spans="2:27" s="2" customFormat="1" x14ac:dyDescent="0.2">
      <c r="B406" s="1"/>
      <c r="C406" s="1"/>
      <c r="D406" s="1"/>
      <c r="E406" s="1"/>
      <c r="F406" s="1"/>
      <c r="J406" s="1"/>
      <c r="K406" s="1"/>
      <c r="U406" s="1"/>
      <c r="V406" s="1"/>
      <c r="W406" s="1"/>
      <c r="X406" s="1"/>
      <c r="Y406" s="1"/>
      <c r="Z406" s="1"/>
      <c r="AA406" s="1"/>
    </row>
    <row r="407" spans="2:27" s="2" customFormat="1" x14ac:dyDescent="0.2">
      <c r="B407" s="1"/>
      <c r="C407" s="1"/>
      <c r="D407" s="1"/>
      <c r="E407" s="1"/>
      <c r="F407" s="1"/>
      <c r="J407" s="1"/>
      <c r="K407" s="1"/>
      <c r="U407" s="1"/>
      <c r="V407" s="1"/>
      <c r="W407" s="1"/>
      <c r="X407" s="1"/>
      <c r="Y407" s="1"/>
      <c r="Z407" s="1"/>
      <c r="AA407" s="1"/>
    </row>
    <row r="408" spans="2:27" s="2" customFormat="1" x14ac:dyDescent="0.2">
      <c r="B408" s="1"/>
      <c r="C408" s="1"/>
      <c r="D408" s="1"/>
      <c r="E408" s="1"/>
      <c r="F408" s="1"/>
      <c r="J408" s="1"/>
      <c r="K408" s="1"/>
      <c r="U408" s="1"/>
      <c r="V408" s="1"/>
      <c r="W408" s="1"/>
      <c r="X408" s="1"/>
      <c r="Y408" s="1"/>
      <c r="Z408" s="1"/>
      <c r="AA408" s="1"/>
    </row>
    <row r="409" spans="2:27" s="2" customFormat="1" x14ac:dyDescent="0.2">
      <c r="B409" s="1"/>
      <c r="C409" s="1"/>
      <c r="D409" s="1"/>
      <c r="E409" s="1"/>
      <c r="F409" s="1"/>
      <c r="J409" s="1"/>
      <c r="K409" s="1"/>
      <c r="U409" s="1"/>
      <c r="V409" s="1"/>
      <c r="W409" s="1"/>
      <c r="X409" s="1"/>
      <c r="Y409" s="1"/>
      <c r="Z409" s="1"/>
      <c r="AA409" s="1"/>
    </row>
    <row r="410" spans="2:27" s="2" customFormat="1" x14ac:dyDescent="0.2">
      <c r="B410" s="1"/>
      <c r="C410" s="1"/>
      <c r="D410" s="1"/>
      <c r="E410" s="1"/>
      <c r="F410" s="1"/>
      <c r="J410" s="1"/>
      <c r="K410" s="1"/>
      <c r="U410" s="1"/>
      <c r="V410" s="1"/>
      <c r="W410" s="1"/>
      <c r="X410" s="1"/>
      <c r="Y410" s="1"/>
      <c r="Z410" s="1"/>
      <c r="AA410" s="1"/>
    </row>
    <row r="411" spans="2:27" s="2" customFormat="1" x14ac:dyDescent="0.2">
      <c r="B411" s="1"/>
      <c r="C411" s="1"/>
      <c r="D411" s="1"/>
      <c r="E411" s="1"/>
      <c r="F411" s="1"/>
      <c r="J411" s="1"/>
      <c r="K411" s="1"/>
      <c r="U411" s="1"/>
      <c r="V411" s="1"/>
      <c r="W411" s="1"/>
      <c r="X411" s="1"/>
      <c r="Y411" s="1"/>
      <c r="Z411" s="1"/>
      <c r="AA411" s="1"/>
    </row>
    <row r="412" spans="2:27" s="2" customFormat="1" x14ac:dyDescent="0.2">
      <c r="B412" s="1"/>
      <c r="C412" s="1"/>
      <c r="D412" s="1"/>
      <c r="E412" s="1"/>
      <c r="F412" s="1"/>
      <c r="J412" s="1"/>
      <c r="K412" s="1"/>
      <c r="U412" s="1"/>
      <c r="V412" s="1"/>
      <c r="W412" s="1"/>
      <c r="X412" s="1"/>
      <c r="Y412" s="1"/>
      <c r="Z412" s="1"/>
      <c r="AA412" s="1"/>
    </row>
    <row r="413" spans="2:27" s="2" customFormat="1" x14ac:dyDescent="0.2">
      <c r="B413" s="1"/>
      <c r="C413" s="1"/>
      <c r="D413" s="1"/>
      <c r="E413" s="1"/>
      <c r="F413" s="1"/>
      <c r="J413" s="1"/>
      <c r="K413" s="1"/>
      <c r="U413" s="1"/>
      <c r="V413" s="1"/>
      <c r="W413" s="1"/>
      <c r="X413" s="1"/>
      <c r="Y413" s="1"/>
      <c r="Z413" s="1"/>
      <c r="AA413" s="1"/>
    </row>
    <row r="414" spans="2:27" s="2" customFormat="1" x14ac:dyDescent="0.2">
      <c r="B414" s="1"/>
      <c r="C414" s="1"/>
      <c r="D414" s="1"/>
      <c r="E414" s="1"/>
      <c r="F414" s="1"/>
      <c r="J414" s="1"/>
      <c r="K414" s="1"/>
      <c r="U414" s="1"/>
      <c r="V414" s="1"/>
      <c r="W414" s="1"/>
      <c r="X414" s="1"/>
      <c r="Y414" s="1"/>
      <c r="Z414" s="1"/>
      <c r="AA414" s="1"/>
    </row>
    <row r="415" spans="2:27" s="2" customFormat="1" x14ac:dyDescent="0.2">
      <c r="B415" s="1"/>
      <c r="C415" s="1"/>
      <c r="D415" s="1"/>
      <c r="E415" s="1"/>
      <c r="F415" s="1"/>
      <c r="J415" s="1"/>
      <c r="K415" s="1"/>
      <c r="U415" s="1"/>
      <c r="V415" s="1"/>
      <c r="W415" s="1"/>
      <c r="X415" s="1"/>
      <c r="Y415" s="1"/>
      <c r="Z415" s="1"/>
      <c r="AA415" s="1"/>
    </row>
    <row r="416" spans="2:27" s="2" customFormat="1" x14ac:dyDescent="0.2">
      <c r="B416" s="1"/>
      <c r="C416" s="1"/>
      <c r="D416" s="1"/>
      <c r="E416" s="1"/>
      <c r="F416" s="1"/>
      <c r="J416" s="1"/>
      <c r="K416" s="1"/>
      <c r="U416" s="1"/>
      <c r="V416" s="1"/>
      <c r="W416" s="1"/>
      <c r="X416" s="1"/>
      <c r="Y416" s="1"/>
      <c r="Z416" s="1"/>
      <c r="AA416" s="1"/>
    </row>
    <row r="417" spans="2:27" s="2" customFormat="1" x14ac:dyDescent="0.2">
      <c r="B417" s="1"/>
      <c r="C417" s="1"/>
      <c r="D417" s="1"/>
      <c r="E417" s="1"/>
      <c r="F417" s="1"/>
      <c r="J417" s="1"/>
      <c r="K417" s="1"/>
      <c r="U417" s="1"/>
      <c r="V417" s="1"/>
      <c r="W417" s="1"/>
      <c r="X417" s="1"/>
      <c r="Y417" s="1"/>
      <c r="Z417" s="1"/>
      <c r="AA417" s="1"/>
    </row>
    <row r="418" spans="2:27" s="2" customFormat="1" x14ac:dyDescent="0.2">
      <c r="B418" s="1"/>
      <c r="C418" s="1"/>
      <c r="D418" s="1"/>
      <c r="E418" s="1"/>
      <c r="F418" s="1"/>
      <c r="J418" s="1"/>
      <c r="K418" s="1"/>
      <c r="U418" s="1"/>
      <c r="V418" s="1"/>
      <c r="W418" s="1"/>
      <c r="X418" s="1"/>
      <c r="Y418" s="1"/>
      <c r="Z418" s="1"/>
      <c r="AA418" s="1"/>
    </row>
    <row r="419" spans="2:27" s="2" customFormat="1" x14ac:dyDescent="0.2">
      <c r="B419" s="1"/>
      <c r="C419" s="1"/>
      <c r="D419" s="1"/>
      <c r="E419" s="1"/>
      <c r="F419" s="1"/>
      <c r="J419" s="1"/>
      <c r="K419" s="1"/>
      <c r="U419" s="1"/>
      <c r="V419" s="1"/>
      <c r="W419" s="1"/>
      <c r="X419" s="1"/>
      <c r="Y419" s="1"/>
      <c r="Z419" s="1"/>
      <c r="AA419" s="1"/>
    </row>
    <row r="420" spans="2:27" s="2" customFormat="1" x14ac:dyDescent="0.2">
      <c r="B420" s="1"/>
      <c r="C420" s="1"/>
      <c r="D420" s="1"/>
      <c r="E420" s="1"/>
      <c r="F420" s="1"/>
      <c r="J420" s="1"/>
      <c r="K420" s="1"/>
      <c r="U420" s="1"/>
      <c r="V420" s="1"/>
      <c r="W420" s="1"/>
      <c r="X420" s="1"/>
      <c r="Y420" s="1"/>
      <c r="Z420" s="1"/>
      <c r="AA420" s="1"/>
    </row>
    <row r="421" spans="2:27" s="2" customFormat="1" x14ac:dyDescent="0.2">
      <c r="B421" s="1"/>
      <c r="C421" s="1"/>
      <c r="D421" s="1"/>
      <c r="E421" s="1"/>
      <c r="F421" s="1"/>
      <c r="J421" s="1"/>
      <c r="K421" s="1"/>
      <c r="U421" s="1"/>
      <c r="V421" s="1"/>
      <c r="W421" s="1"/>
      <c r="X421" s="1"/>
      <c r="Y421" s="1"/>
      <c r="Z421" s="1"/>
      <c r="AA421" s="1"/>
    </row>
    <row r="422" spans="2:27" s="2" customFormat="1" x14ac:dyDescent="0.2">
      <c r="B422" s="1"/>
      <c r="C422" s="1"/>
      <c r="D422" s="1"/>
      <c r="E422" s="1"/>
      <c r="F422" s="1"/>
      <c r="J422" s="1"/>
      <c r="K422" s="1"/>
      <c r="U422" s="1"/>
      <c r="V422" s="1"/>
      <c r="W422" s="1"/>
      <c r="X422" s="1"/>
      <c r="Y422" s="1"/>
      <c r="Z422" s="1"/>
      <c r="AA422" s="1"/>
    </row>
    <row r="423" spans="2:27" s="2" customFormat="1" x14ac:dyDescent="0.2">
      <c r="B423" s="1"/>
      <c r="C423" s="1"/>
      <c r="D423" s="1"/>
      <c r="E423" s="1"/>
      <c r="F423" s="1"/>
      <c r="J423" s="1"/>
      <c r="K423" s="1"/>
      <c r="U423" s="1"/>
      <c r="V423" s="1"/>
      <c r="W423" s="1"/>
      <c r="X423" s="1"/>
      <c r="Y423" s="1"/>
      <c r="Z423" s="1"/>
      <c r="AA423" s="1"/>
    </row>
    <row r="424" spans="2:27" s="2" customFormat="1" x14ac:dyDescent="0.2">
      <c r="B424" s="1"/>
      <c r="C424" s="1"/>
      <c r="D424" s="1"/>
      <c r="E424" s="1"/>
      <c r="F424" s="1"/>
      <c r="J424" s="1"/>
      <c r="K424" s="1"/>
      <c r="U424" s="1"/>
      <c r="V424" s="1"/>
      <c r="W424" s="1"/>
      <c r="X424" s="1"/>
      <c r="Y424" s="1"/>
      <c r="Z424" s="1"/>
      <c r="AA424" s="1"/>
    </row>
    <row r="425" spans="2:27" s="2" customFormat="1" x14ac:dyDescent="0.2">
      <c r="B425" s="1"/>
      <c r="C425" s="1"/>
      <c r="D425" s="1"/>
      <c r="E425" s="1"/>
      <c r="F425" s="1"/>
      <c r="J425" s="1"/>
      <c r="K425" s="1"/>
      <c r="U425" s="1"/>
      <c r="V425" s="1"/>
      <c r="W425" s="1"/>
      <c r="X425" s="1"/>
      <c r="Y425" s="1"/>
      <c r="Z425" s="1"/>
      <c r="AA425" s="1"/>
    </row>
    <row r="426" spans="2:27" s="2" customFormat="1" x14ac:dyDescent="0.2">
      <c r="B426" s="1"/>
      <c r="C426" s="1"/>
      <c r="D426" s="1"/>
      <c r="E426" s="1"/>
      <c r="F426" s="1"/>
      <c r="J426" s="1"/>
      <c r="K426" s="1"/>
      <c r="U426" s="1"/>
      <c r="V426" s="1"/>
      <c r="W426" s="1"/>
      <c r="X426" s="1"/>
      <c r="Y426" s="1"/>
      <c r="Z426" s="1"/>
      <c r="AA426" s="1"/>
    </row>
    <row r="427" spans="2:27" s="2" customFormat="1" x14ac:dyDescent="0.2">
      <c r="B427" s="1"/>
      <c r="C427" s="1"/>
      <c r="D427" s="1"/>
      <c r="E427" s="1"/>
      <c r="F427" s="1"/>
      <c r="J427" s="1"/>
      <c r="K427" s="1"/>
      <c r="U427" s="1"/>
      <c r="V427" s="1"/>
      <c r="W427" s="1"/>
      <c r="X427" s="1"/>
      <c r="Y427" s="1"/>
      <c r="Z427" s="1"/>
      <c r="AA427" s="1"/>
    </row>
    <row r="428" spans="2:27" s="2" customFormat="1" x14ac:dyDescent="0.2">
      <c r="B428" s="1"/>
      <c r="C428" s="1"/>
      <c r="D428" s="1"/>
      <c r="E428" s="1"/>
      <c r="F428" s="1"/>
      <c r="J428" s="1"/>
      <c r="K428" s="1"/>
      <c r="U428" s="1"/>
      <c r="V428" s="1"/>
      <c r="W428" s="1"/>
      <c r="X428" s="1"/>
      <c r="Y428" s="1"/>
      <c r="Z428" s="1"/>
      <c r="AA428" s="1"/>
    </row>
    <row r="429" spans="2:27" s="2" customFormat="1" x14ac:dyDescent="0.2">
      <c r="B429" s="1"/>
      <c r="C429" s="1"/>
      <c r="D429" s="1"/>
      <c r="E429" s="1"/>
      <c r="F429" s="1"/>
      <c r="J429" s="1"/>
      <c r="K429" s="1"/>
      <c r="U429" s="1"/>
      <c r="V429" s="1"/>
      <c r="W429" s="1"/>
      <c r="X429" s="1"/>
      <c r="Y429" s="1"/>
      <c r="Z429" s="1"/>
      <c r="AA429" s="1"/>
    </row>
    <row r="430" spans="2:27" s="2" customFormat="1" x14ac:dyDescent="0.2">
      <c r="B430" s="1"/>
      <c r="C430" s="1"/>
      <c r="D430" s="1"/>
      <c r="E430" s="1"/>
      <c r="F430" s="1"/>
      <c r="J430" s="1"/>
      <c r="K430" s="1"/>
      <c r="U430" s="1"/>
      <c r="V430" s="1"/>
      <c r="W430" s="1"/>
      <c r="X430" s="1"/>
      <c r="Y430" s="1"/>
      <c r="Z430" s="1"/>
      <c r="AA430" s="1"/>
    </row>
    <row r="431" spans="2:27" s="2" customFormat="1" x14ac:dyDescent="0.2">
      <c r="B431" s="1"/>
      <c r="C431" s="1"/>
      <c r="D431" s="1"/>
      <c r="E431" s="1"/>
      <c r="F431" s="1"/>
      <c r="J431" s="1"/>
      <c r="K431" s="1"/>
      <c r="U431" s="1"/>
      <c r="V431" s="1"/>
      <c r="W431" s="1"/>
      <c r="X431" s="1"/>
      <c r="Y431" s="1"/>
      <c r="Z431" s="1"/>
      <c r="AA431" s="1"/>
    </row>
    <row r="432" spans="2:27" s="2" customFormat="1" x14ac:dyDescent="0.2">
      <c r="B432" s="1"/>
      <c r="C432" s="1"/>
      <c r="D432" s="1"/>
      <c r="E432" s="1"/>
      <c r="F432" s="1"/>
      <c r="J432" s="1"/>
      <c r="K432" s="1"/>
      <c r="U432" s="1"/>
      <c r="V432" s="1"/>
      <c r="W432" s="1"/>
      <c r="X432" s="1"/>
      <c r="Y432" s="1"/>
      <c r="Z432" s="1"/>
      <c r="AA432" s="1"/>
    </row>
    <row r="433" spans="2:27" s="2" customFormat="1" x14ac:dyDescent="0.2">
      <c r="B433" s="1"/>
      <c r="C433" s="1"/>
      <c r="D433" s="1"/>
      <c r="E433" s="1"/>
      <c r="F433" s="1"/>
      <c r="J433" s="1"/>
      <c r="K433" s="1"/>
      <c r="U433" s="1"/>
      <c r="V433" s="1"/>
      <c r="W433" s="1"/>
      <c r="X433" s="1"/>
      <c r="Y433" s="1"/>
      <c r="Z433" s="1"/>
      <c r="AA433" s="1"/>
    </row>
    <row r="434" spans="2:27" s="2" customFormat="1" x14ac:dyDescent="0.2">
      <c r="B434" s="1"/>
      <c r="C434" s="1"/>
      <c r="D434" s="1"/>
      <c r="E434" s="1"/>
      <c r="F434" s="1"/>
      <c r="J434" s="1"/>
      <c r="K434" s="1"/>
      <c r="U434" s="1"/>
      <c r="V434" s="1"/>
      <c r="W434" s="1"/>
      <c r="X434" s="1"/>
      <c r="Y434" s="1"/>
      <c r="Z434" s="1"/>
      <c r="AA434" s="1"/>
    </row>
    <row r="435" spans="2:27" s="2" customFormat="1" x14ac:dyDescent="0.2">
      <c r="B435" s="1"/>
      <c r="C435" s="1"/>
      <c r="D435" s="1"/>
      <c r="E435" s="1"/>
      <c r="F435" s="1"/>
      <c r="J435" s="1"/>
      <c r="K435" s="1"/>
      <c r="U435" s="1"/>
      <c r="V435" s="1"/>
      <c r="W435" s="1"/>
      <c r="X435" s="1"/>
      <c r="Y435" s="1"/>
      <c r="Z435" s="1"/>
      <c r="AA435" s="1"/>
    </row>
    <row r="436" spans="2:27" s="2" customFormat="1" x14ac:dyDescent="0.2">
      <c r="B436" s="1"/>
      <c r="C436" s="1"/>
      <c r="D436" s="1"/>
      <c r="E436" s="1"/>
      <c r="F436" s="1"/>
      <c r="J436" s="1"/>
      <c r="K436" s="1"/>
      <c r="U436" s="1"/>
      <c r="V436" s="1"/>
      <c r="W436" s="1"/>
      <c r="X436" s="1"/>
      <c r="Y436" s="1"/>
      <c r="Z436" s="1"/>
      <c r="AA436" s="1"/>
    </row>
    <row r="437" spans="2:27" s="2" customFormat="1" x14ac:dyDescent="0.2">
      <c r="B437" s="1"/>
      <c r="C437" s="1"/>
      <c r="D437" s="1"/>
      <c r="E437" s="1"/>
      <c r="F437" s="1"/>
      <c r="J437" s="1"/>
      <c r="K437" s="1"/>
      <c r="U437" s="1"/>
      <c r="V437" s="1"/>
      <c r="W437" s="1"/>
      <c r="X437" s="1"/>
      <c r="Y437" s="1"/>
      <c r="Z437" s="1"/>
      <c r="AA437" s="1"/>
    </row>
    <row r="438" spans="2:27" s="2" customFormat="1" x14ac:dyDescent="0.2">
      <c r="B438" s="1"/>
      <c r="C438" s="1"/>
      <c r="D438" s="1"/>
      <c r="E438" s="1"/>
      <c r="F438" s="1"/>
      <c r="J438" s="1"/>
      <c r="K438" s="1"/>
      <c r="U438" s="1"/>
      <c r="V438" s="1"/>
      <c r="W438" s="1"/>
      <c r="X438" s="1"/>
      <c r="Y438" s="1"/>
      <c r="Z438" s="1"/>
      <c r="AA438" s="1"/>
    </row>
    <row r="439" spans="2:27" s="2" customFormat="1" x14ac:dyDescent="0.2">
      <c r="B439" s="1"/>
      <c r="C439" s="1"/>
      <c r="D439" s="1"/>
      <c r="E439" s="1"/>
      <c r="F439" s="1"/>
      <c r="J439" s="1"/>
      <c r="K439" s="1"/>
      <c r="U439" s="1"/>
      <c r="V439" s="1"/>
      <c r="W439" s="1"/>
      <c r="X439" s="1"/>
      <c r="Y439" s="1"/>
      <c r="Z439" s="1"/>
      <c r="AA439" s="1"/>
    </row>
    <row r="440" spans="2:27" s="2" customFormat="1" x14ac:dyDescent="0.2">
      <c r="B440" s="1"/>
      <c r="C440" s="1"/>
      <c r="D440" s="1"/>
      <c r="E440" s="1"/>
      <c r="F440" s="1"/>
      <c r="J440" s="1"/>
      <c r="K440" s="1"/>
      <c r="U440" s="1"/>
      <c r="V440" s="1"/>
      <c r="W440" s="1"/>
      <c r="X440" s="1"/>
      <c r="Y440" s="1"/>
      <c r="Z440" s="1"/>
      <c r="AA440" s="1"/>
    </row>
    <row r="441" spans="2:27" s="2" customFormat="1" x14ac:dyDescent="0.2">
      <c r="B441" s="1"/>
      <c r="C441" s="1"/>
      <c r="D441" s="1"/>
      <c r="E441" s="1"/>
      <c r="F441" s="1"/>
      <c r="J441" s="1"/>
      <c r="K441" s="1"/>
      <c r="U441" s="1"/>
      <c r="V441" s="1"/>
      <c r="W441" s="1"/>
      <c r="X441" s="1"/>
      <c r="Y441" s="1"/>
      <c r="Z441" s="1"/>
      <c r="AA441" s="1"/>
    </row>
    <row r="442" spans="2:27" s="2" customFormat="1" x14ac:dyDescent="0.2">
      <c r="B442" s="1"/>
      <c r="C442" s="1"/>
      <c r="D442" s="1"/>
      <c r="E442" s="1"/>
      <c r="F442" s="1"/>
      <c r="J442" s="1"/>
      <c r="K442" s="1"/>
      <c r="U442" s="1"/>
      <c r="V442" s="1"/>
      <c r="W442" s="1"/>
      <c r="X442" s="1"/>
      <c r="Y442" s="1"/>
      <c r="Z442" s="1"/>
      <c r="AA442" s="1"/>
    </row>
    <row r="443" spans="2:27" s="2" customFormat="1" x14ac:dyDescent="0.2">
      <c r="B443" s="1"/>
      <c r="C443" s="1"/>
      <c r="D443" s="1"/>
      <c r="E443" s="1"/>
      <c r="F443" s="1"/>
      <c r="J443" s="1"/>
      <c r="K443" s="1"/>
      <c r="U443" s="1"/>
      <c r="V443" s="1"/>
      <c r="W443" s="1"/>
      <c r="X443" s="1"/>
      <c r="Y443" s="1"/>
      <c r="Z443" s="1"/>
      <c r="AA443" s="1"/>
    </row>
    <row r="444" spans="2:27" s="2" customFormat="1" x14ac:dyDescent="0.2">
      <c r="B444" s="1"/>
      <c r="C444" s="1"/>
      <c r="D444" s="1"/>
      <c r="E444" s="1"/>
      <c r="F444" s="1"/>
      <c r="J444" s="1"/>
      <c r="K444" s="1"/>
      <c r="U444" s="1"/>
      <c r="V444" s="1"/>
      <c r="W444" s="1"/>
      <c r="X444" s="1"/>
      <c r="Y444" s="1"/>
      <c r="Z444" s="1"/>
      <c r="AA444" s="1"/>
    </row>
    <row r="445" spans="2:27" s="2" customFormat="1" x14ac:dyDescent="0.2">
      <c r="B445" s="1"/>
      <c r="C445" s="1"/>
      <c r="D445" s="1"/>
      <c r="E445" s="1"/>
      <c r="F445" s="1"/>
      <c r="J445" s="1"/>
      <c r="K445" s="1"/>
      <c r="U445" s="1"/>
      <c r="V445" s="1"/>
      <c r="W445" s="1"/>
      <c r="X445" s="1"/>
      <c r="Y445" s="1"/>
      <c r="Z445" s="1"/>
      <c r="AA445" s="1"/>
    </row>
    <row r="446" spans="2:27" s="2" customFormat="1" x14ac:dyDescent="0.2">
      <c r="B446" s="1"/>
      <c r="C446" s="1"/>
      <c r="D446" s="1"/>
      <c r="E446" s="1"/>
      <c r="F446" s="1"/>
      <c r="J446" s="1"/>
      <c r="K446" s="1"/>
      <c r="U446" s="1"/>
      <c r="V446" s="1"/>
      <c r="W446" s="1"/>
      <c r="X446" s="1"/>
      <c r="Y446" s="1"/>
      <c r="Z446" s="1"/>
      <c r="AA446" s="1"/>
    </row>
    <row r="447" spans="2:27" s="2" customFormat="1" x14ac:dyDescent="0.2">
      <c r="B447" s="1"/>
      <c r="C447" s="1"/>
      <c r="D447" s="1"/>
      <c r="E447" s="1"/>
      <c r="F447" s="1"/>
      <c r="J447" s="1"/>
      <c r="K447" s="1"/>
      <c r="U447" s="1"/>
      <c r="V447" s="1"/>
      <c r="W447" s="1"/>
      <c r="X447" s="1"/>
      <c r="Y447" s="1"/>
      <c r="Z447" s="1"/>
      <c r="AA447" s="1"/>
    </row>
    <row r="448" spans="2:27" s="2" customFormat="1" x14ac:dyDescent="0.2">
      <c r="B448" s="1"/>
      <c r="C448" s="1"/>
      <c r="D448" s="1"/>
      <c r="E448" s="1"/>
      <c r="F448" s="1"/>
      <c r="J448" s="1"/>
      <c r="K448" s="1"/>
      <c r="U448" s="1"/>
      <c r="V448" s="1"/>
      <c r="W448" s="1"/>
      <c r="X448" s="1"/>
      <c r="Y448" s="1"/>
      <c r="Z448" s="1"/>
      <c r="AA448" s="1"/>
    </row>
    <row r="449" spans="2:27" s="2" customFormat="1" x14ac:dyDescent="0.2">
      <c r="B449" s="1"/>
      <c r="C449" s="1"/>
      <c r="D449" s="1"/>
      <c r="E449" s="1"/>
      <c r="F449" s="1"/>
      <c r="J449" s="1"/>
      <c r="K449" s="1"/>
      <c r="U449" s="1"/>
      <c r="V449" s="1"/>
      <c r="W449" s="1"/>
      <c r="X449" s="1"/>
      <c r="Y449" s="1"/>
      <c r="Z449" s="1"/>
      <c r="AA449" s="1"/>
    </row>
    <row r="450" spans="2:27" s="2" customFormat="1" x14ac:dyDescent="0.2">
      <c r="B450" s="1"/>
      <c r="C450" s="1"/>
      <c r="D450" s="1"/>
      <c r="E450" s="1"/>
      <c r="F450" s="1"/>
      <c r="J450" s="1"/>
      <c r="K450" s="1"/>
      <c r="U450" s="1"/>
      <c r="V450" s="1"/>
      <c r="W450" s="1"/>
      <c r="X450" s="1"/>
      <c r="Y450" s="1"/>
      <c r="Z450" s="1"/>
      <c r="AA450" s="1"/>
    </row>
    <row r="451" spans="2:27" s="2" customFormat="1" x14ac:dyDescent="0.2">
      <c r="B451" s="1"/>
      <c r="C451" s="1"/>
      <c r="D451" s="1"/>
      <c r="E451" s="1"/>
      <c r="F451" s="1"/>
      <c r="J451" s="1"/>
      <c r="K451" s="1"/>
      <c r="U451" s="1"/>
      <c r="V451" s="1"/>
      <c r="W451" s="1"/>
      <c r="X451" s="1"/>
      <c r="Y451" s="1"/>
      <c r="Z451" s="1"/>
      <c r="AA451" s="1"/>
    </row>
    <row r="452" spans="2:27" s="2" customFormat="1" x14ac:dyDescent="0.2">
      <c r="B452" s="1"/>
      <c r="C452" s="1"/>
      <c r="D452" s="1"/>
      <c r="E452" s="1"/>
      <c r="F452" s="1"/>
      <c r="J452" s="1"/>
      <c r="K452" s="1"/>
      <c r="U452" s="1"/>
      <c r="V452" s="1"/>
      <c r="W452" s="1"/>
      <c r="X452" s="1"/>
      <c r="Y452" s="1"/>
      <c r="Z452" s="1"/>
      <c r="AA452" s="1"/>
    </row>
    <row r="453" spans="2:27" s="2" customFormat="1" x14ac:dyDescent="0.2">
      <c r="B453" s="1"/>
      <c r="C453" s="1"/>
      <c r="D453" s="1"/>
      <c r="E453" s="1"/>
      <c r="F453" s="1"/>
      <c r="J453" s="1"/>
      <c r="K453" s="1"/>
      <c r="U453" s="1"/>
      <c r="V453" s="1"/>
      <c r="W453" s="1"/>
      <c r="X453" s="1"/>
      <c r="Y453" s="1"/>
      <c r="Z453" s="1"/>
      <c r="AA453" s="1"/>
    </row>
    <row r="454" spans="2:27" s="2" customFormat="1" x14ac:dyDescent="0.2">
      <c r="B454" s="1"/>
      <c r="C454" s="1"/>
      <c r="D454" s="1"/>
      <c r="E454" s="1"/>
      <c r="F454" s="1"/>
      <c r="J454" s="1"/>
      <c r="K454" s="1"/>
      <c r="U454" s="1"/>
      <c r="V454" s="1"/>
      <c r="W454" s="1"/>
      <c r="X454" s="1"/>
      <c r="Y454" s="1"/>
      <c r="Z454" s="1"/>
      <c r="AA454" s="1"/>
    </row>
    <row r="455" spans="2:27" s="2" customFormat="1" x14ac:dyDescent="0.2">
      <c r="B455" s="1"/>
      <c r="C455" s="1"/>
      <c r="D455" s="1"/>
      <c r="E455" s="1"/>
      <c r="F455" s="1"/>
      <c r="J455" s="1"/>
      <c r="K455" s="1"/>
      <c r="U455" s="1"/>
      <c r="V455" s="1"/>
      <c r="W455" s="1"/>
      <c r="X455" s="1"/>
      <c r="Y455" s="1"/>
      <c r="Z455" s="1"/>
      <c r="AA455" s="1"/>
    </row>
    <row r="456" spans="2:27" s="2" customFormat="1" x14ac:dyDescent="0.2">
      <c r="B456" s="1"/>
      <c r="C456" s="1"/>
      <c r="D456" s="1"/>
      <c r="E456" s="1"/>
      <c r="F456" s="1"/>
      <c r="J456" s="1"/>
      <c r="K456" s="1"/>
      <c r="U456" s="1"/>
      <c r="V456" s="1"/>
      <c r="W456" s="1"/>
      <c r="X456" s="1"/>
      <c r="Y456" s="1"/>
      <c r="Z456" s="1"/>
      <c r="AA456" s="1"/>
    </row>
    <row r="457" spans="2:27" s="2" customFormat="1" x14ac:dyDescent="0.2">
      <c r="B457" s="1"/>
      <c r="C457" s="1"/>
      <c r="D457" s="1"/>
      <c r="E457" s="1"/>
      <c r="F457" s="1"/>
      <c r="J457" s="1"/>
      <c r="K457" s="1"/>
      <c r="U457" s="1"/>
      <c r="V457" s="1"/>
      <c r="W457" s="1"/>
      <c r="X457" s="1"/>
      <c r="Y457" s="1"/>
      <c r="Z457" s="1"/>
      <c r="AA457" s="1"/>
    </row>
    <row r="458" spans="2:27" s="2" customFormat="1" x14ac:dyDescent="0.2">
      <c r="B458" s="1"/>
      <c r="C458" s="1"/>
      <c r="D458" s="1"/>
      <c r="E458" s="1"/>
      <c r="F458" s="1"/>
      <c r="J458" s="1"/>
      <c r="K458" s="1"/>
      <c r="U458" s="1"/>
      <c r="V458" s="1"/>
      <c r="W458" s="1"/>
      <c r="X458" s="1"/>
      <c r="Y458" s="1"/>
      <c r="Z458" s="1"/>
      <c r="AA458" s="1"/>
    </row>
    <row r="459" spans="2:27" s="2" customFormat="1" x14ac:dyDescent="0.2">
      <c r="B459" s="1"/>
      <c r="C459" s="1"/>
      <c r="D459" s="1"/>
      <c r="E459" s="1"/>
      <c r="F459" s="1"/>
      <c r="J459" s="1"/>
      <c r="K459" s="1"/>
      <c r="U459" s="1"/>
      <c r="V459" s="1"/>
      <c r="W459" s="1"/>
      <c r="X459" s="1"/>
      <c r="Y459" s="1"/>
      <c r="Z459" s="1"/>
      <c r="AA459" s="1"/>
    </row>
    <row r="460" spans="2:27" s="2" customFormat="1" x14ac:dyDescent="0.2">
      <c r="B460" s="1"/>
      <c r="C460" s="1"/>
      <c r="D460" s="1"/>
      <c r="E460" s="1"/>
      <c r="F460" s="1"/>
      <c r="J460" s="1"/>
      <c r="K460" s="1"/>
      <c r="U460" s="1"/>
      <c r="V460" s="1"/>
      <c r="W460" s="1"/>
      <c r="X460" s="1"/>
      <c r="Y460" s="1"/>
      <c r="Z460" s="1"/>
      <c r="AA460" s="1"/>
    </row>
    <row r="461" spans="2:27" s="2" customFormat="1" x14ac:dyDescent="0.2">
      <c r="B461" s="1"/>
      <c r="C461" s="1"/>
      <c r="D461" s="1"/>
      <c r="E461" s="1"/>
      <c r="F461" s="1"/>
      <c r="J461" s="1"/>
      <c r="K461" s="1"/>
      <c r="U461" s="1"/>
      <c r="V461" s="1"/>
      <c r="W461" s="1"/>
      <c r="X461" s="1"/>
      <c r="Y461" s="1"/>
      <c r="Z461" s="1"/>
      <c r="AA461" s="1"/>
    </row>
    <row r="462" spans="2:27" s="2" customFormat="1" x14ac:dyDescent="0.2">
      <c r="B462" s="1"/>
      <c r="C462" s="1"/>
      <c r="D462" s="1"/>
      <c r="E462" s="1"/>
      <c r="F462" s="1"/>
      <c r="J462" s="1"/>
      <c r="K462" s="1"/>
      <c r="U462" s="1"/>
      <c r="V462" s="1"/>
      <c r="W462" s="1"/>
      <c r="X462" s="1"/>
      <c r="Y462" s="1"/>
      <c r="Z462" s="1"/>
      <c r="AA462" s="1"/>
    </row>
    <row r="463" spans="2:27" s="2" customFormat="1" x14ac:dyDescent="0.2">
      <c r="B463" s="1"/>
      <c r="C463" s="1"/>
      <c r="D463" s="1"/>
      <c r="E463" s="1"/>
      <c r="F463" s="1"/>
      <c r="J463" s="1"/>
      <c r="K463" s="1"/>
      <c r="U463" s="1"/>
      <c r="V463" s="1"/>
      <c r="W463" s="1"/>
      <c r="X463" s="1"/>
      <c r="Y463" s="1"/>
      <c r="Z463" s="1"/>
      <c r="AA463" s="1"/>
    </row>
    <row r="464" spans="2:27" s="2" customFormat="1" x14ac:dyDescent="0.2">
      <c r="B464" s="1"/>
      <c r="C464" s="1"/>
      <c r="D464" s="1"/>
      <c r="E464" s="1"/>
      <c r="F464" s="1"/>
      <c r="J464" s="1"/>
      <c r="K464" s="1"/>
      <c r="U464" s="1"/>
      <c r="V464" s="1"/>
      <c r="W464" s="1"/>
      <c r="X464" s="1"/>
      <c r="Y464" s="1"/>
      <c r="Z464" s="1"/>
      <c r="AA464" s="1"/>
    </row>
    <row r="465" spans="2:27" s="2" customFormat="1" x14ac:dyDescent="0.2">
      <c r="B465" s="1"/>
      <c r="C465" s="1"/>
      <c r="D465" s="1"/>
      <c r="E465" s="1"/>
      <c r="F465" s="1"/>
      <c r="J465" s="1"/>
      <c r="K465" s="1"/>
      <c r="U465" s="1"/>
      <c r="V465" s="1"/>
      <c r="W465" s="1"/>
      <c r="X465" s="1"/>
      <c r="Y465" s="1"/>
      <c r="Z465" s="1"/>
      <c r="AA465" s="1"/>
    </row>
    <row r="466" spans="2:27" s="2" customFormat="1" x14ac:dyDescent="0.2">
      <c r="B466" s="1"/>
      <c r="C466" s="1"/>
      <c r="D466" s="1"/>
      <c r="E466" s="1"/>
      <c r="F466" s="1"/>
      <c r="J466" s="1"/>
      <c r="K466" s="1"/>
      <c r="U466" s="1"/>
      <c r="V466" s="1"/>
      <c r="W466" s="1"/>
      <c r="X466" s="1"/>
      <c r="Y466" s="1"/>
      <c r="Z466" s="1"/>
      <c r="AA466" s="1"/>
    </row>
    <row r="467" spans="2:27" s="2" customFormat="1" x14ac:dyDescent="0.2">
      <c r="B467" s="1"/>
      <c r="C467" s="1"/>
      <c r="D467" s="1"/>
      <c r="E467" s="1"/>
      <c r="F467" s="1"/>
      <c r="J467" s="1"/>
      <c r="K467" s="1"/>
      <c r="U467" s="1"/>
      <c r="V467" s="1"/>
      <c r="W467" s="1"/>
      <c r="X467" s="1"/>
      <c r="Y467" s="1"/>
      <c r="Z467" s="1"/>
      <c r="AA467" s="1"/>
    </row>
    <row r="468" spans="2:27" s="2" customFormat="1" x14ac:dyDescent="0.2">
      <c r="B468" s="1"/>
      <c r="C468" s="1"/>
      <c r="D468" s="1"/>
      <c r="E468" s="1"/>
      <c r="F468" s="1"/>
      <c r="J468" s="1"/>
      <c r="K468" s="1"/>
      <c r="U468" s="1"/>
      <c r="V468" s="1"/>
      <c r="W468" s="1"/>
      <c r="X468" s="1"/>
      <c r="Y468" s="1"/>
      <c r="Z468" s="1"/>
      <c r="AA468" s="1"/>
    </row>
    <row r="469" spans="2:27" s="2" customFormat="1" x14ac:dyDescent="0.2">
      <c r="B469" s="1"/>
      <c r="C469" s="1"/>
      <c r="D469" s="1"/>
      <c r="E469" s="1"/>
      <c r="F469" s="1"/>
      <c r="J469" s="1"/>
      <c r="K469" s="1"/>
      <c r="U469" s="1"/>
      <c r="V469" s="1"/>
      <c r="W469" s="1"/>
      <c r="X469" s="1"/>
      <c r="Y469" s="1"/>
      <c r="Z469" s="1"/>
      <c r="AA469" s="1"/>
    </row>
    <row r="470" spans="2:27" s="2" customFormat="1" x14ac:dyDescent="0.2">
      <c r="B470" s="1"/>
      <c r="C470" s="1"/>
      <c r="D470" s="1"/>
      <c r="E470" s="1"/>
      <c r="F470" s="1"/>
      <c r="J470" s="1"/>
      <c r="K470" s="1"/>
      <c r="U470" s="1"/>
      <c r="V470" s="1"/>
      <c r="W470" s="1"/>
      <c r="X470" s="1"/>
      <c r="Y470" s="1"/>
      <c r="Z470" s="1"/>
      <c r="AA470" s="1"/>
    </row>
    <row r="471" spans="2:27" s="2" customFormat="1" x14ac:dyDescent="0.2">
      <c r="B471" s="1"/>
      <c r="C471" s="1"/>
      <c r="D471" s="1"/>
      <c r="E471" s="1"/>
      <c r="F471" s="1"/>
      <c r="J471" s="1"/>
      <c r="K471" s="1"/>
      <c r="U471" s="1"/>
      <c r="V471" s="1"/>
      <c r="W471" s="1"/>
      <c r="X471" s="1"/>
      <c r="Y471" s="1"/>
      <c r="Z471" s="1"/>
      <c r="AA471" s="1"/>
    </row>
    <row r="472" spans="2:27" s="2" customFormat="1" x14ac:dyDescent="0.2">
      <c r="B472" s="1"/>
      <c r="C472" s="1"/>
      <c r="D472" s="1"/>
      <c r="E472" s="1"/>
      <c r="F472" s="1"/>
      <c r="J472" s="1"/>
      <c r="K472" s="1"/>
      <c r="U472" s="1"/>
      <c r="V472" s="1"/>
      <c r="W472" s="1"/>
      <c r="X472" s="1"/>
      <c r="Y472" s="1"/>
      <c r="Z472" s="1"/>
      <c r="AA472" s="1"/>
    </row>
    <row r="473" spans="2:27" s="2" customFormat="1" x14ac:dyDescent="0.2">
      <c r="B473" s="1"/>
      <c r="C473" s="1"/>
      <c r="D473" s="1"/>
      <c r="E473" s="1"/>
      <c r="F473" s="1"/>
      <c r="J473" s="1"/>
      <c r="K473" s="1"/>
      <c r="U473" s="1"/>
      <c r="V473" s="1"/>
      <c r="W473" s="1"/>
      <c r="X473" s="1"/>
      <c r="Y473" s="1"/>
      <c r="Z473" s="1"/>
      <c r="AA473" s="1"/>
    </row>
    <row r="474" spans="2:27" s="2" customFormat="1" x14ac:dyDescent="0.2">
      <c r="B474" s="1"/>
      <c r="C474" s="1"/>
      <c r="D474" s="1"/>
      <c r="E474" s="1"/>
      <c r="F474" s="1"/>
      <c r="J474" s="1"/>
      <c r="K474" s="1"/>
      <c r="U474" s="1"/>
      <c r="V474" s="1"/>
      <c r="W474" s="1"/>
      <c r="X474" s="1"/>
      <c r="Y474" s="1"/>
      <c r="Z474" s="1"/>
      <c r="AA474" s="1"/>
    </row>
    <row r="475" spans="2:27" s="2" customFormat="1" x14ac:dyDescent="0.2">
      <c r="B475" s="1"/>
      <c r="C475" s="1"/>
      <c r="D475" s="1"/>
      <c r="E475" s="1"/>
      <c r="F475" s="1"/>
      <c r="J475" s="1"/>
      <c r="K475" s="1"/>
      <c r="U475" s="1"/>
      <c r="V475" s="1"/>
      <c r="W475" s="1"/>
      <c r="X475" s="1"/>
      <c r="Y475" s="1"/>
      <c r="Z475" s="1"/>
      <c r="AA475" s="1"/>
    </row>
    <row r="476" spans="2:27" s="2" customFormat="1" x14ac:dyDescent="0.2">
      <c r="B476" s="1"/>
      <c r="C476" s="1"/>
      <c r="D476" s="1"/>
      <c r="E476" s="1"/>
      <c r="F476" s="1"/>
      <c r="J476" s="1"/>
      <c r="K476" s="1"/>
      <c r="U476" s="1"/>
      <c r="V476" s="1"/>
      <c r="W476" s="1"/>
      <c r="X476" s="1"/>
      <c r="Y476" s="1"/>
      <c r="Z476" s="1"/>
      <c r="AA476" s="1"/>
    </row>
    <row r="477" spans="2:27" s="2" customFormat="1" x14ac:dyDescent="0.2">
      <c r="B477" s="1"/>
      <c r="C477" s="1"/>
      <c r="D477" s="1"/>
      <c r="E477" s="1"/>
      <c r="F477" s="1"/>
      <c r="J477" s="1"/>
      <c r="K477" s="1"/>
      <c r="U477" s="1"/>
      <c r="V477" s="1"/>
      <c r="W477" s="1"/>
      <c r="X477" s="1"/>
      <c r="Y477" s="1"/>
      <c r="Z477" s="1"/>
      <c r="AA477" s="1"/>
    </row>
    <row r="478" spans="2:27" s="2" customFormat="1" x14ac:dyDescent="0.2">
      <c r="B478" s="1"/>
      <c r="C478" s="1"/>
      <c r="D478" s="1"/>
      <c r="E478" s="1"/>
      <c r="F478" s="1"/>
      <c r="J478" s="1"/>
      <c r="K478" s="1"/>
      <c r="U478" s="1"/>
      <c r="V478" s="1"/>
      <c r="W478" s="1"/>
      <c r="X478" s="1"/>
      <c r="Y478" s="1"/>
      <c r="Z478" s="1"/>
      <c r="AA478" s="1"/>
    </row>
    <row r="479" spans="2:27" s="2" customFormat="1" x14ac:dyDescent="0.2">
      <c r="B479" s="1"/>
      <c r="C479" s="1"/>
      <c r="D479" s="1"/>
      <c r="E479" s="1"/>
      <c r="F479" s="1"/>
      <c r="J479" s="1"/>
      <c r="K479" s="1"/>
      <c r="U479" s="1"/>
      <c r="V479" s="1"/>
      <c r="W479" s="1"/>
      <c r="X479" s="1"/>
      <c r="Y479" s="1"/>
      <c r="Z479" s="1"/>
      <c r="AA479" s="1"/>
    </row>
    <row r="480" spans="2:27" s="2" customFormat="1" x14ac:dyDescent="0.2">
      <c r="B480" s="1"/>
      <c r="C480" s="1"/>
      <c r="D480" s="1"/>
      <c r="E480" s="1"/>
      <c r="F480" s="1"/>
      <c r="J480" s="1"/>
      <c r="K480" s="1"/>
      <c r="U480" s="1"/>
      <c r="V480" s="1"/>
      <c r="W480" s="1"/>
      <c r="X480" s="1"/>
      <c r="Y480" s="1"/>
      <c r="Z480" s="1"/>
      <c r="AA480" s="1"/>
    </row>
    <row r="481" spans="2:27" s="2" customFormat="1" x14ac:dyDescent="0.2">
      <c r="B481" s="1"/>
      <c r="C481" s="1"/>
      <c r="D481" s="1"/>
      <c r="E481" s="1"/>
      <c r="F481" s="1"/>
      <c r="J481" s="1"/>
      <c r="K481" s="1"/>
      <c r="U481" s="1"/>
      <c r="V481" s="1"/>
      <c r="W481" s="1"/>
      <c r="X481" s="1"/>
      <c r="Y481" s="1"/>
      <c r="Z481" s="1"/>
      <c r="AA481" s="1"/>
    </row>
    <row r="482" spans="2:27" s="2" customFormat="1" x14ac:dyDescent="0.2">
      <c r="B482" s="1"/>
      <c r="C482" s="1"/>
      <c r="D482" s="1"/>
      <c r="E482" s="1"/>
      <c r="F482" s="1"/>
      <c r="J482" s="1"/>
      <c r="K482" s="1"/>
      <c r="U482" s="1"/>
      <c r="V482" s="1"/>
      <c r="W482" s="1"/>
      <c r="X482" s="1"/>
      <c r="Y482" s="1"/>
      <c r="Z482" s="1"/>
      <c r="AA482" s="1"/>
    </row>
    <row r="483" spans="2:27" s="2" customFormat="1" x14ac:dyDescent="0.2">
      <c r="B483" s="1"/>
      <c r="C483" s="1"/>
      <c r="D483" s="1"/>
      <c r="E483" s="1"/>
      <c r="F483" s="1"/>
      <c r="J483" s="1"/>
      <c r="K483" s="1"/>
      <c r="U483" s="1"/>
      <c r="V483" s="1"/>
      <c r="W483" s="1"/>
      <c r="X483" s="1"/>
      <c r="Y483" s="1"/>
      <c r="Z483" s="1"/>
      <c r="AA483" s="1"/>
    </row>
    <row r="484" spans="2:27" s="2" customFormat="1" x14ac:dyDescent="0.2">
      <c r="B484" s="1"/>
      <c r="C484" s="1"/>
      <c r="D484" s="1"/>
      <c r="E484" s="1"/>
      <c r="F484" s="1"/>
      <c r="J484" s="1"/>
      <c r="K484" s="1"/>
      <c r="U484" s="1"/>
      <c r="V484" s="1"/>
      <c r="W484" s="1"/>
      <c r="X484" s="1"/>
      <c r="Y484" s="1"/>
      <c r="Z484" s="1"/>
      <c r="AA484" s="1"/>
    </row>
    <row r="485" spans="2:27" s="2" customFormat="1" x14ac:dyDescent="0.2">
      <c r="B485" s="1"/>
      <c r="C485" s="1"/>
      <c r="D485" s="1"/>
      <c r="E485" s="1"/>
      <c r="F485" s="1"/>
      <c r="J485" s="1"/>
      <c r="K485" s="1"/>
      <c r="U485" s="1"/>
      <c r="V485" s="1"/>
      <c r="W485" s="1"/>
      <c r="X485" s="1"/>
      <c r="Y485" s="1"/>
      <c r="Z485" s="1"/>
      <c r="AA485" s="1"/>
    </row>
    <row r="486" spans="2:27" s="2" customFormat="1" x14ac:dyDescent="0.2">
      <c r="B486" s="1"/>
      <c r="C486" s="1"/>
      <c r="D486" s="1"/>
      <c r="E486" s="1"/>
      <c r="F486" s="1"/>
      <c r="J486" s="1"/>
      <c r="K486" s="1"/>
      <c r="U486" s="1"/>
      <c r="V486" s="1"/>
      <c r="W486" s="1"/>
      <c r="X486" s="1"/>
      <c r="Y486" s="1"/>
      <c r="Z486" s="1"/>
      <c r="AA486" s="1"/>
    </row>
    <row r="487" spans="2:27" s="2" customFormat="1" x14ac:dyDescent="0.2">
      <c r="B487" s="1"/>
      <c r="C487" s="1"/>
      <c r="D487" s="1"/>
      <c r="E487" s="1"/>
      <c r="F487" s="1"/>
      <c r="J487" s="1"/>
      <c r="K487" s="1"/>
      <c r="U487" s="1"/>
      <c r="V487" s="1"/>
      <c r="W487" s="1"/>
      <c r="X487" s="1"/>
      <c r="Y487" s="1"/>
      <c r="Z487" s="1"/>
      <c r="AA487" s="1"/>
    </row>
    <row r="488" spans="2:27" s="2" customFormat="1" x14ac:dyDescent="0.2">
      <c r="B488" s="1"/>
      <c r="C488" s="1"/>
      <c r="D488" s="1"/>
      <c r="E488" s="1"/>
      <c r="F488" s="1"/>
      <c r="J488" s="1"/>
      <c r="K488" s="1"/>
      <c r="U488" s="1"/>
      <c r="V488" s="1"/>
      <c r="W488" s="1"/>
      <c r="X488" s="1"/>
      <c r="Y488" s="1"/>
      <c r="Z488" s="1"/>
      <c r="AA488" s="1"/>
    </row>
    <row r="489" spans="2:27" s="2" customFormat="1" x14ac:dyDescent="0.2">
      <c r="B489" s="1"/>
      <c r="C489" s="1"/>
      <c r="D489" s="1"/>
      <c r="E489" s="1"/>
      <c r="F489" s="1"/>
      <c r="J489" s="1"/>
      <c r="K489" s="1"/>
      <c r="U489" s="1"/>
      <c r="V489" s="1"/>
      <c r="W489" s="1"/>
      <c r="X489" s="1"/>
      <c r="Y489" s="1"/>
      <c r="Z489" s="1"/>
      <c r="AA489" s="1"/>
    </row>
    <row r="490" spans="2:27" s="2" customFormat="1" x14ac:dyDescent="0.2">
      <c r="B490" s="1"/>
      <c r="C490" s="1"/>
      <c r="D490" s="1"/>
      <c r="E490" s="1"/>
      <c r="F490" s="1"/>
      <c r="J490" s="1"/>
      <c r="K490" s="1"/>
      <c r="U490" s="1"/>
      <c r="V490" s="1"/>
      <c r="W490" s="1"/>
      <c r="X490" s="1"/>
      <c r="Y490" s="1"/>
      <c r="Z490" s="1"/>
      <c r="AA490" s="1"/>
    </row>
    <row r="491" spans="2:27" s="2" customFormat="1" x14ac:dyDescent="0.2">
      <c r="B491" s="1"/>
      <c r="C491" s="1"/>
      <c r="D491" s="1"/>
      <c r="E491" s="1"/>
      <c r="F491" s="1"/>
      <c r="J491" s="1"/>
      <c r="K491" s="1"/>
      <c r="U491" s="1"/>
      <c r="V491" s="1"/>
      <c r="W491" s="1"/>
      <c r="X491" s="1"/>
      <c r="Y491" s="1"/>
      <c r="Z491" s="1"/>
      <c r="AA491" s="1"/>
    </row>
    <row r="492" spans="2:27" s="2" customFormat="1" x14ac:dyDescent="0.2">
      <c r="B492" s="1"/>
      <c r="C492" s="1"/>
      <c r="D492" s="1"/>
      <c r="E492" s="1"/>
      <c r="F492" s="1"/>
      <c r="J492" s="1"/>
      <c r="K492" s="1"/>
      <c r="U492" s="1"/>
      <c r="V492" s="1"/>
      <c r="W492" s="1"/>
      <c r="X492" s="1"/>
      <c r="Y492" s="1"/>
      <c r="Z492" s="1"/>
      <c r="AA492" s="1"/>
    </row>
    <row r="493" spans="2:27" s="2" customFormat="1" x14ac:dyDescent="0.2">
      <c r="B493" s="1"/>
      <c r="C493" s="1"/>
      <c r="D493" s="1"/>
      <c r="E493" s="1"/>
      <c r="F493" s="1"/>
      <c r="J493" s="1"/>
      <c r="K493" s="1"/>
      <c r="U493" s="1"/>
      <c r="V493" s="1"/>
      <c r="W493" s="1"/>
      <c r="X493" s="1"/>
      <c r="Y493" s="1"/>
      <c r="Z493" s="1"/>
      <c r="AA493" s="1"/>
    </row>
    <row r="494" spans="2:27" s="2" customFormat="1" x14ac:dyDescent="0.2">
      <c r="B494" s="1"/>
      <c r="C494" s="1"/>
      <c r="D494" s="1"/>
      <c r="E494" s="1"/>
      <c r="F494" s="1"/>
      <c r="J494" s="1"/>
      <c r="K494" s="1"/>
      <c r="U494" s="1"/>
      <c r="V494" s="1"/>
      <c r="W494" s="1"/>
      <c r="X494" s="1"/>
      <c r="Y494" s="1"/>
      <c r="Z494" s="1"/>
      <c r="AA494" s="1"/>
    </row>
    <row r="495" spans="2:27" s="2" customFormat="1" x14ac:dyDescent="0.2">
      <c r="B495" s="1"/>
      <c r="C495" s="1"/>
      <c r="D495" s="1"/>
      <c r="E495" s="1"/>
      <c r="F495" s="1"/>
      <c r="J495" s="1"/>
      <c r="K495" s="1"/>
      <c r="U495" s="1"/>
      <c r="V495" s="1"/>
      <c r="W495" s="1"/>
      <c r="X495" s="1"/>
      <c r="Y495" s="1"/>
      <c r="Z495" s="1"/>
      <c r="AA495" s="1"/>
    </row>
    <row r="496" spans="2:27" s="2" customFormat="1" x14ac:dyDescent="0.2">
      <c r="B496" s="1"/>
      <c r="C496" s="1"/>
      <c r="D496" s="1"/>
      <c r="E496" s="1"/>
      <c r="F496" s="1"/>
      <c r="J496" s="1"/>
      <c r="K496" s="1"/>
      <c r="U496" s="1"/>
      <c r="V496" s="1"/>
      <c r="W496" s="1"/>
      <c r="X496" s="1"/>
      <c r="Y496" s="1"/>
      <c r="Z496" s="1"/>
      <c r="AA496" s="1"/>
    </row>
    <row r="497" spans="2:27" s="2" customFormat="1" x14ac:dyDescent="0.2">
      <c r="B497" s="1"/>
      <c r="C497" s="1"/>
      <c r="D497" s="1"/>
      <c r="E497" s="1"/>
      <c r="F497" s="1"/>
      <c r="J497" s="1"/>
      <c r="K497" s="1"/>
      <c r="U497" s="1"/>
      <c r="V497" s="1"/>
      <c r="W497" s="1"/>
      <c r="X497" s="1"/>
      <c r="Y497" s="1"/>
      <c r="Z497" s="1"/>
      <c r="AA497" s="1"/>
    </row>
    <row r="498" spans="2:27" s="2" customFormat="1" x14ac:dyDescent="0.2">
      <c r="B498" s="1"/>
      <c r="C498" s="1"/>
      <c r="D498" s="1"/>
      <c r="E498" s="1"/>
      <c r="F498" s="1"/>
      <c r="J498" s="1"/>
      <c r="K498" s="1"/>
      <c r="U498" s="1"/>
      <c r="V498" s="1"/>
      <c r="W498" s="1"/>
      <c r="X498" s="1"/>
      <c r="Y498" s="1"/>
      <c r="Z498" s="1"/>
      <c r="AA498" s="1"/>
    </row>
    <row r="499" spans="2:27" s="2" customFormat="1" x14ac:dyDescent="0.2">
      <c r="B499" s="1"/>
      <c r="C499" s="1"/>
      <c r="D499" s="1"/>
      <c r="E499" s="1"/>
      <c r="F499" s="1"/>
      <c r="J499" s="1"/>
      <c r="K499" s="1"/>
      <c r="U499" s="1"/>
      <c r="V499" s="1"/>
      <c r="W499" s="1"/>
      <c r="X499" s="1"/>
      <c r="Y499" s="1"/>
      <c r="Z499" s="1"/>
      <c r="AA499" s="1"/>
    </row>
    <row r="500" spans="2:27" s="2" customFormat="1" x14ac:dyDescent="0.2">
      <c r="B500" s="1"/>
      <c r="C500" s="1"/>
      <c r="D500" s="1"/>
      <c r="E500" s="1"/>
      <c r="F500" s="1"/>
      <c r="J500" s="1"/>
      <c r="K500" s="1"/>
      <c r="U500" s="1"/>
      <c r="V500" s="1"/>
      <c r="W500" s="1"/>
      <c r="X500" s="1"/>
      <c r="Y500" s="1"/>
      <c r="Z500" s="1"/>
      <c r="AA500" s="1"/>
    </row>
    <row r="501" spans="2:27" s="2" customFormat="1" x14ac:dyDescent="0.2">
      <c r="B501" s="1"/>
      <c r="C501" s="1"/>
      <c r="D501" s="1"/>
      <c r="E501" s="1"/>
      <c r="F501" s="1"/>
      <c r="J501" s="1"/>
      <c r="K501" s="1"/>
      <c r="U501" s="1"/>
      <c r="V501" s="1"/>
      <c r="W501" s="1"/>
      <c r="X501" s="1"/>
      <c r="Y501" s="1"/>
      <c r="Z501" s="1"/>
      <c r="AA501" s="1"/>
    </row>
    <row r="502" spans="2:27" s="2" customFormat="1" x14ac:dyDescent="0.2">
      <c r="B502" s="1"/>
      <c r="C502" s="1"/>
      <c r="D502" s="1"/>
      <c r="E502" s="1"/>
      <c r="F502" s="1"/>
      <c r="J502" s="1"/>
      <c r="K502" s="1"/>
      <c r="U502" s="1"/>
      <c r="V502" s="1"/>
      <c r="W502" s="1"/>
      <c r="X502" s="1"/>
      <c r="Y502" s="1"/>
      <c r="Z502" s="1"/>
      <c r="AA502" s="1"/>
    </row>
    <row r="503" spans="2:27" s="2" customFormat="1" x14ac:dyDescent="0.2">
      <c r="B503" s="1"/>
      <c r="C503" s="1"/>
      <c r="D503" s="1"/>
      <c r="E503" s="1"/>
      <c r="F503" s="1"/>
      <c r="J503" s="1"/>
      <c r="K503" s="1"/>
      <c r="U503" s="1"/>
      <c r="V503" s="1"/>
      <c r="W503" s="1"/>
      <c r="X503" s="1"/>
      <c r="Y503" s="1"/>
      <c r="Z503" s="1"/>
      <c r="AA503" s="1"/>
    </row>
    <row r="504" spans="2:27" s="2" customFormat="1" x14ac:dyDescent="0.2">
      <c r="B504" s="1"/>
      <c r="C504" s="1"/>
      <c r="D504" s="1"/>
      <c r="E504" s="1"/>
      <c r="F504" s="1"/>
      <c r="J504" s="1"/>
      <c r="K504" s="1"/>
      <c r="U504" s="1"/>
      <c r="V504" s="1"/>
      <c r="W504" s="1"/>
      <c r="X504" s="1"/>
      <c r="Y504" s="1"/>
      <c r="Z504" s="1"/>
      <c r="AA504" s="1"/>
    </row>
    <row r="505" spans="2:27" s="2" customFormat="1" x14ac:dyDescent="0.2">
      <c r="B505" s="1"/>
      <c r="C505" s="1"/>
      <c r="D505" s="1"/>
      <c r="E505" s="1"/>
      <c r="F505" s="1"/>
      <c r="J505" s="1"/>
      <c r="K505" s="1"/>
      <c r="U505" s="1"/>
      <c r="V505" s="1"/>
      <c r="W505" s="1"/>
      <c r="X505" s="1"/>
      <c r="Y505" s="1"/>
      <c r="Z505" s="1"/>
      <c r="AA505" s="1"/>
    </row>
    <row r="506" spans="2:27" s="2" customFormat="1" x14ac:dyDescent="0.2">
      <c r="B506" s="1"/>
      <c r="C506" s="1"/>
      <c r="D506" s="1"/>
      <c r="E506" s="1"/>
      <c r="F506" s="1"/>
      <c r="J506" s="1"/>
      <c r="K506" s="1"/>
      <c r="U506" s="1"/>
      <c r="V506" s="1"/>
      <c r="W506" s="1"/>
      <c r="X506" s="1"/>
      <c r="Y506" s="1"/>
      <c r="Z506" s="1"/>
      <c r="AA506" s="1"/>
    </row>
    <row r="507" spans="2:27" s="2" customFormat="1" x14ac:dyDescent="0.2">
      <c r="B507" s="1"/>
      <c r="C507" s="1"/>
      <c r="D507" s="1"/>
      <c r="E507" s="1"/>
      <c r="F507" s="1"/>
      <c r="J507" s="1"/>
      <c r="K507" s="1"/>
      <c r="U507" s="1"/>
      <c r="V507" s="1"/>
      <c r="W507" s="1"/>
      <c r="X507" s="1"/>
      <c r="Y507" s="1"/>
      <c r="Z507" s="1"/>
      <c r="AA507" s="1"/>
    </row>
    <row r="508" spans="2:27" s="2" customFormat="1" x14ac:dyDescent="0.2">
      <c r="B508" s="1"/>
      <c r="C508" s="1"/>
      <c r="D508" s="1"/>
      <c r="E508" s="1"/>
      <c r="F508" s="1"/>
      <c r="J508" s="1"/>
      <c r="K508" s="1"/>
      <c r="U508" s="1"/>
      <c r="V508" s="1"/>
      <c r="W508" s="1"/>
      <c r="X508" s="1"/>
      <c r="Y508" s="1"/>
      <c r="Z508" s="1"/>
      <c r="AA508" s="1"/>
    </row>
    <row r="509" spans="2:27" s="2" customFormat="1" x14ac:dyDescent="0.2">
      <c r="B509" s="1"/>
      <c r="C509" s="1"/>
      <c r="D509" s="1"/>
      <c r="E509" s="1"/>
      <c r="F509" s="1"/>
      <c r="J509" s="1"/>
      <c r="K509" s="1"/>
      <c r="U509" s="1"/>
      <c r="V509" s="1"/>
      <c r="W509" s="1"/>
      <c r="X509" s="1"/>
      <c r="Y509" s="1"/>
      <c r="Z509" s="1"/>
      <c r="AA509" s="1"/>
    </row>
    <row r="510" spans="2:27" s="2" customFormat="1" x14ac:dyDescent="0.2">
      <c r="B510" s="1"/>
      <c r="C510" s="1"/>
      <c r="D510" s="1"/>
      <c r="E510" s="1"/>
      <c r="F510" s="1"/>
      <c r="J510" s="1"/>
      <c r="K510" s="1"/>
      <c r="U510" s="1"/>
      <c r="V510" s="1"/>
      <c r="W510" s="1"/>
      <c r="X510" s="1"/>
      <c r="Y510" s="1"/>
      <c r="Z510" s="1"/>
      <c r="AA510" s="1"/>
    </row>
    <row r="511" spans="2:27" s="2" customFormat="1" x14ac:dyDescent="0.2">
      <c r="B511" s="1"/>
      <c r="C511" s="1"/>
      <c r="D511" s="1"/>
      <c r="E511" s="1"/>
      <c r="F511" s="1"/>
      <c r="J511" s="1"/>
      <c r="K511" s="1"/>
      <c r="U511" s="1"/>
      <c r="V511" s="1"/>
      <c r="W511" s="1"/>
      <c r="X511" s="1"/>
      <c r="Y511" s="1"/>
      <c r="Z511" s="1"/>
      <c r="AA511" s="1"/>
    </row>
    <row r="512" spans="2:27" s="2" customFormat="1" x14ac:dyDescent="0.2">
      <c r="B512" s="1"/>
      <c r="C512" s="1"/>
      <c r="D512" s="1"/>
      <c r="E512" s="1"/>
      <c r="F512" s="1"/>
      <c r="J512" s="1"/>
      <c r="K512" s="1"/>
      <c r="U512" s="1"/>
      <c r="V512" s="1"/>
      <c r="W512" s="1"/>
      <c r="X512" s="1"/>
      <c r="Y512" s="1"/>
      <c r="Z512" s="1"/>
      <c r="AA512" s="1"/>
    </row>
    <row r="513" spans="2:27" s="2" customFormat="1" x14ac:dyDescent="0.2">
      <c r="B513" s="1"/>
      <c r="C513" s="1"/>
      <c r="D513" s="1"/>
      <c r="E513" s="1"/>
      <c r="F513" s="1"/>
      <c r="J513" s="1"/>
      <c r="K513" s="1"/>
      <c r="U513" s="1"/>
      <c r="V513" s="1"/>
      <c r="W513" s="1"/>
      <c r="X513" s="1"/>
      <c r="Y513" s="1"/>
      <c r="Z513" s="1"/>
      <c r="AA513" s="1"/>
    </row>
    <row r="514" spans="2:27" s="2" customFormat="1" x14ac:dyDescent="0.2">
      <c r="B514" s="1"/>
      <c r="C514" s="1"/>
      <c r="D514" s="1"/>
      <c r="E514" s="1"/>
      <c r="F514" s="1"/>
      <c r="J514" s="1"/>
      <c r="K514" s="1"/>
      <c r="U514" s="1"/>
      <c r="V514" s="1"/>
      <c r="W514" s="1"/>
      <c r="X514" s="1"/>
      <c r="Y514" s="1"/>
      <c r="Z514" s="1"/>
      <c r="AA514" s="1"/>
    </row>
    <row r="515" spans="2:27" s="2" customFormat="1" x14ac:dyDescent="0.2">
      <c r="B515" s="1"/>
      <c r="C515" s="1"/>
      <c r="D515" s="1"/>
      <c r="E515" s="1"/>
      <c r="F515" s="1"/>
      <c r="J515" s="1"/>
      <c r="K515" s="1"/>
      <c r="U515" s="1"/>
      <c r="V515" s="1"/>
      <c r="W515" s="1"/>
      <c r="X515" s="1"/>
      <c r="Y515" s="1"/>
      <c r="Z515" s="1"/>
      <c r="AA515" s="1"/>
    </row>
    <row r="516" spans="2:27" s="2" customFormat="1" x14ac:dyDescent="0.2">
      <c r="B516" s="1"/>
      <c r="C516" s="1"/>
      <c r="D516" s="1"/>
      <c r="E516" s="1"/>
      <c r="F516" s="1"/>
      <c r="J516" s="1"/>
      <c r="K516" s="1"/>
      <c r="U516" s="1"/>
      <c r="V516" s="1"/>
      <c r="W516" s="1"/>
      <c r="X516" s="1"/>
      <c r="Y516" s="1"/>
      <c r="Z516" s="1"/>
      <c r="AA516" s="1"/>
    </row>
    <row r="517" spans="2:27" s="2" customFormat="1" x14ac:dyDescent="0.2">
      <c r="B517" s="1"/>
      <c r="C517" s="1"/>
      <c r="D517" s="1"/>
      <c r="E517" s="1"/>
      <c r="F517" s="1"/>
      <c r="J517" s="1"/>
      <c r="K517" s="1"/>
      <c r="U517" s="1"/>
      <c r="V517" s="1"/>
      <c r="W517" s="1"/>
      <c r="X517" s="1"/>
      <c r="Y517" s="1"/>
      <c r="Z517" s="1"/>
      <c r="AA517" s="1"/>
    </row>
    <row r="518" spans="2:27" s="2" customFormat="1" x14ac:dyDescent="0.2">
      <c r="B518" s="1"/>
      <c r="C518" s="1"/>
      <c r="D518" s="1"/>
      <c r="E518" s="1"/>
      <c r="F518" s="1"/>
      <c r="J518" s="1"/>
      <c r="K518" s="1"/>
      <c r="U518" s="1"/>
      <c r="V518" s="1"/>
      <c r="W518" s="1"/>
      <c r="X518" s="1"/>
      <c r="Y518" s="1"/>
      <c r="Z518" s="1"/>
      <c r="AA518" s="1"/>
    </row>
    <row r="519" spans="2:27" s="2" customFormat="1" x14ac:dyDescent="0.2">
      <c r="B519" s="1"/>
      <c r="C519" s="1"/>
      <c r="D519" s="1"/>
      <c r="E519" s="1"/>
      <c r="F519" s="1"/>
      <c r="J519" s="1"/>
      <c r="K519" s="1"/>
      <c r="U519" s="1"/>
      <c r="V519" s="1"/>
      <c r="W519" s="1"/>
      <c r="X519" s="1"/>
      <c r="Y519" s="1"/>
      <c r="Z519" s="1"/>
      <c r="AA519" s="1"/>
    </row>
    <row r="520" spans="2:27" s="2" customFormat="1" x14ac:dyDescent="0.2">
      <c r="B520" s="1"/>
      <c r="C520" s="1"/>
      <c r="D520" s="1"/>
      <c r="E520" s="1"/>
      <c r="F520" s="1"/>
      <c r="J520" s="1"/>
      <c r="K520" s="1"/>
      <c r="U520" s="1"/>
      <c r="V520" s="1"/>
      <c r="W520" s="1"/>
      <c r="X520" s="1"/>
      <c r="Y520" s="1"/>
      <c r="Z520" s="1"/>
      <c r="AA520" s="1"/>
    </row>
    <row r="521" spans="2:27" s="2" customFormat="1" x14ac:dyDescent="0.2">
      <c r="B521" s="1"/>
      <c r="C521" s="1"/>
      <c r="D521" s="1"/>
      <c r="E521" s="1"/>
      <c r="F521" s="1"/>
      <c r="J521" s="1"/>
      <c r="K521" s="1"/>
      <c r="U521" s="1"/>
      <c r="V521" s="1"/>
      <c r="W521" s="1"/>
      <c r="X521" s="1"/>
      <c r="Y521" s="1"/>
      <c r="Z521" s="1"/>
      <c r="AA521" s="1"/>
    </row>
    <row r="522" spans="2:27" s="2" customFormat="1" x14ac:dyDescent="0.2">
      <c r="B522" s="1"/>
      <c r="C522" s="1"/>
      <c r="D522" s="1"/>
      <c r="E522" s="1"/>
      <c r="F522" s="1"/>
      <c r="J522" s="1"/>
      <c r="K522" s="1"/>
      <c r="U522" s="1"/>
      <c r="V522" s="1"/>
      <c r="W522" s="1"/>
      <c r="X522" s="1"/>
      <c r="Y522" s="1"/>
      <c r="Z522" s="1"/>
      <c r="AA522" s="1"/>
    </row>
    <row r="523" spans="2:27" s="2" customFormat="1" x14ac:dyDescent="0.2">
      <c r="B523" s="1"/>
      <c r="C523" s="1"/>
      <c r="D523" s="1"/>
      <c r="E523" s="1"/>
      <c r="F523" s="1"/>
      <c r="J523" s="1"/>
      <c r="K523" s="1"/>
      <c r="U523" s="1"/>
      <c r="V523" s="1"/>
      <c r="W523" s="1"/>
      <c r="X523" s="1"/>
      <c r="Y523" s="1"/>
      <c r="Z523" s="1"/>
      <c r="AA523" s="1"/>
    </row>
    <row r="524" spans="2:27" s="2" customFormat="1" x14ac:dyDescent="0.2">
      <c r="B524" s="1"/>
      <c r="C524" s="1"/>
      <c r="D524" s="1"/>
      <c r="E524" s="1"/>
      <c r="F524" s="1"/>
      <c r="J524" s="1"/>
      <c r="K524" s="1"/>
      <c r="U524" s="1"/>
      <c r="V524" s="1"/>
      <c r="W524" s="1"/>
      <c r="X524" s="1"/>
      <c r="Y524" s="1"/>
      <c r="Z524" s="1"/>
      <c r="AA524" s="1"/>
    </row>
    <row r="525" spans="2:27" s="2" customFormat="1" x14ac:dyDescent="0.2">
      <c r="B525" s="1"/>
      <c r="C525" s="1"/>
      <c r="D525" s="1"/>
      <c r="E525" s="1"/>
      <c r="F525" s="1"/>
      <c r="J525" s="1"/>
      <c r="K525" s="1"/>
      <c r="U525" s="1"/>
      <c r="V525" s="1"/>
      <c r="W525" s="1"/>
      <c r="X525" s="1"/>
      <c r="Y525" s="1"/>
      <c r="Z525" s="1"/>
      <c r="AA525" s="1"/>
    </row>
    <row r="526" spans="2:27" s="2" customFormat="1" x14ac:dyDescent="0.2">
      <c r="B526" s="1"/>
      <c r="C526" s="1"/>
      <c r="D526" s="1"/>
      <c r="E526" s="1"/>
      <c r="F526" s="1"/>
      <c r="J526" s="1"/>
      <c r="K526" s="1"/>
      <c r="U526" s="1"/>
      <c r="V526" s="1"/>
      <c r="W526" s="1"/>
      <c r="X526" s="1"/>
      <c r="Y526" s="1"/>
      <c r="Z526" s="1"/>
      <c r="AA526" s="1"/>
    </row>
    <row r="527" spans="2:27" s="2" customFormat="1" x14ac:dyDescent="0.2">
      <c r="B527" s="1"/>
      <c r="C527" s="1"/>
      <c r="D527" s="1"/>
      <c r="E527" s="1"/>
      <c r="F527" s="1"/>
      <c r="J527" s="1"/>
      <c r="K527" s="1"/>
      <c r="U527" s="1"/>
      <c r="V527" s="1"/>
      <c r="W527" s="1"/>
      <c r="X527" s="1"/>
      <c r="Y527" s="1"/>
      <c r="Z527" s="1"/>
      <c r="AA527" s="1"/>
    </row>
    <row r="528" spans="2:27" s="2" customFormat="1" x14ac:dyDescent="0.2">
      <c r="B528" s="1"/>
      <c r="C528" s="1"/>
      <c r="D528" s="1"/>
      <c r="E528" s="1"/>
      <c r="F528" s="1"/>
      <c r="J528" s="1"/>
      <c r="K528" s="1"/>
      <c r="U528" s="1"/>
      <c r="V528" s="1"/>
      <c r="W528" s="1"/>
      <c r="X528" s="1"/>
      <c r="Y528" s="1"/>
      <c r="Z528" s="1"/>
      <c r="AA528" s="1"/>
    </row>
    <row r="529" spans="2:27" s="2" customFormat="1" x14ac:dyDescent="0.2">
      <c r="B529" s="1"/>
      <c r="C529" s="1"/>
      <c r="D529" s="1"/>
      <c r="E529" s="1"/>
      <c r="F529" s="1"/>
      <c r="J529" s="1"/>
      <c r="K529" s="1"/>
      <c r="U529" s="1"/>
      <c r="V529" s="1"/>
      <c r="W529" s="1"/>
      <c r="X529" s="1"/>
      <c r="Y529" s="1"/>
      <c r="Z529" s="1"/>
      <c r="AA529" s="1"/>
    </row>
    <row r="530" spans="2:27" s="2" customFormat="1" x14ac:dyDescent="0.2">
      <c r="B530" s="1"/>
      <c r="C530" s="1"/>
      <c r="D530" s="1"/>
      <c r="E530" s="1"/>
      <c r="F530" s="1"/>
      <c r="J530" s="1"/>
      <c r="K530" s="1"/>
      <c r="U530" s="1"/>
      <c r="V530" s="1"/>
      <c r="W530" s="1"/>
      <c r="X530" s="1"/>
      <c r="Y530" s="1"/>
      <c r="Z530" s="1"/>
      <c r="AA530" s="1"/>
    </row>
    <row r="531" spans="2:27" s="2" customFormat="1" x14ac:dyDescent="0.2">
      <c r="B531" s="1"/>
      <c r="C531" s="1"/>
      <c r="D531" s="1"/>
      <c r="E531" s="1"/>
      <c r="F531" s="1"/>
      <c r="J531" s="1"/>
      <c r="K531" s="1"/>
      <c r="U531" s="1"/>
      <c r="V531" s="1"/>
      <c r="W531" s="1"/>
      <c r="X531" s="1"/>
      <c r="Y531" s="1"/>
      <c r="Z531" s="1"/>
      <c r="AA531" s="1"/>
    </row>
    <row r="532" spans="2:27" s="2" customFormat="1" x14ac:dyDescent="0.2">
      <c r="B532" s="1"/>
      <c r="C532" s="1"/>
      <c r="D532" s="1"/>
      <c r="E532" s="1"/>
      <c r="F532" s="1"/>
      <c r="J532" s="1"/>
      <c r="K532" s="1"/>
      <c r="U532" s="1"/>
      <c r="V532" s="1"/>
      <c r="W532" s="1"/>
      <c r="X532" s="1"/>
      <c r="Y532" s="1"/>
      <c r="Z532" s="1"/>
      <c r="AA532" s="1"/>
    </row>
    <row r="533" spans="2:27" s="2" customFormat="1" x14ac:dyDescent="0.2">
      <c r="B533" s="1"/>
      <c r="C533" s="1"/>
      <c r="D533" s="1"/>
      <c r="E533" s="1"/>
      <c r="F533" s="1"/>
      <c r="J533" s="1"/>
      <c r="K533" s="1"/>
      <c r="U533" s="1"/>
      <c r="V533" s="1"/>
      <c r="W533" s="1"/>
      <c r="X533" s="1"/>
      <c r="Y533" s="1"/>
      <c r="Z533" s="1"/>
      <c r="AA533" s="1"/>
    </row>
    <row r="534" spans="2:27" s="2" customFormat="1" x14ac:dyDescent="0.2">
      <c r="B534" s="1"/>
      <c r="C534" s="1"/>
      <c r="D534" s="1"/>
      <c r="E534" s="1"/>
      <c r="F534" s="1"/>
      <c r="J534" s="1"/>
      <c r="K534" s="1"/>
      <c r="U534" s="1"/>
      <c r="V534" s="1"/>
      <c r="W534" s="1"/>
      <c r="X534" s="1"/>
      <c r="Y534" s="1"/>
      <c r="Z534" s="1"/>
      <c r="AA534" s="1"/>
    </row>
    <row r="535" spans="2:27" s="2" customFormat="1" x14ac:dyDescent="0.2">
      <c r="B535" s="1"/>
      <c r="C535" s="1"/>
      <c r="D535" s="1"/>
      <c r="E535" s="1"/>
      <c r="F535" s="1"/>
      <c r="J535" s="1"/>
      <c r="K535" s="1"/>
      <c r="U535" s="1"/>
      <c r="V535" s="1"/>
      <c r="W535" s="1"/>
      <c r="X535" s="1"/>
      <c r="Y535" s="1"/>
      <c r="Z535" s="1"/>
      <c r="AA535" s="1"/>
    </row>
    <row r="536" spans="2:27" s="2" customFormat="1" x14ac:dyDescent="0.2">
      <c r="B536" s="1"/>
      <c r="C536" s="1"/>
      <c r="D536" s="1"/>
      <c r="E536" s="1"/>
      <c r="F536" s="1"/>
      <c r="J536" s="1"/>
      <c r="K536" s="1"/>
      <c r="U536" s="1"/>
      <c r="V536" s="1"/>
      <c r="W536" s="1"/>
      <c r="X536" s="1"/>
      <c r="Y536" s="1"/>
      <c r="Z536" s="1"/>
      <c r="AA536" s="1"/>
    </row>
    <row r="537" spans="2:27" s="2" customFormat="1" x14ac:dyDescent="0.2">
      <c r="B537" s="1"/>
      <c r="C537" s="1"/>
      <c r="D537" s="1"/>
      <c r="E537" s="1"/>
      <c r="F537" s="1"/>
      <c r="J537" s="1"/>
      <c r="K537" s="1"/>
      <c r="U537" s="1"/>
      <c r="V537" s="1"/>
      <c r="W537" s="1"/>
      <c r="X537" s="1"/>
      <c r="Y537" s="1"/>
      <c r="Z537" s="1"/>
      <c r="AA537" s="1"/>
    </row>
    <row r="538" spans="2:27" s="2" customFormat="1" x14ac:dyDescent="0.2">
      <c r="B538" s="1"/>
      <c r="C538" s="1"/>
      <c r="D538" s="1"/>
      <c r="E538" s="1"/>
      <c r="F538" s="1"/>
      <c r="J538" s="1"/>
      <c r="K538" s="1"/>
      <c r="U538" s="1"/>
      <c r="V538" s="1"/>
      <c r="W538" s="1"/>
      <c r="X538" s="1"/>
      <c r="Y538" s="1"/>
      <c r="Z538" s="1"/>
      <c r="AA538" s="1"/>
    </row>
    <row r="539" spans="2:27" s="2" customFormat="1" x14ac:dyDescent="0.2">
      <c r="B539" s="1"/>
      <c r="C539" s="1"/>
      <c r="D539" s="1"/>
      <c r="E539" s="1"/>
      <c r="F539" s="1"/>
      <c r="J539" s="1"/>
      <c r="K539" s="1"/>
      <c r="U539" s="1"/>
      <c r="V539" s="1"/>
      <c r="W539" s="1"/>
      <c r="X539" s="1"/>
      <c r="Y539" s="1"/>
      <c r="Z539" s="1"/>
      <c r="AA539" s="1"/>
    </row>
    <row r="540" spans="2:27" s="2" customFormat="1" x14ac:dyDescent="0.2">
      <c r="B540" s="1"/>
      <c r="C540" s="1"/>
      <c r="D540" s="1"/>
      <c r="E540" s="1"/>
      <c r="F540" s="1"/>
      <c r="J540" s="1"/>
      <c r="K540" s="1"/>
      <c r="U540" s="1"/>
      <c r="V540" s="1"/>
      <c r="W540" s="1"/>
      <c r="X540" s="1"/>
      <c r="Y540" s="1"/>
      <c r="Z540" s="1"/>
      <c r="AA540" s="1"/>
    </row>
    <row r="541" spans="2:27" s="2" customFormat="1" x14ac:dyDescent="0.2">
      <c r="B541" s="1"/>
      <c r="C541" s="1"/>
      <c r="D541" s="1"/>
      <c r="E541" s="1"/>
      <c r="F541" s="1"/>
      <c r="J541" s="1"/>
      <c r="K541" s="1"/>
      <c r="U541" s="1"/>
      <c r="V541" s="1"/>
      <c r="W541" s="1"/>
      <c r="X541" s="1"/>
      <c r="Y541" s="1"/>
      <c r="Z541" s="1"/>
      <c r="AA541" s="1"/>
    </row>
    <row r="542" spans="2:27" s="2" customFormat="1" x14ac:dyDescent="0.2">
      <c r="B542" s="1"/>
      <c r="C542" s="1"/>
      <c r="D542" s="1"/>
      <c r="E542" s="1"/>
      <c r="F542" s="1"/>
      <c r="J542" s="1"/>
      <c r="K542" s="1"/>
      <c r="U542" s="1"/>
      <c r="V542" s="1"/>
      <c r="W542" s="1"/>
      <c r="X542" s="1"/>
      <c r="Y542" s="1"/>
      <c r="Z542" s="1"/>
      <c r="AA542" s="1"/>
    </row>
    <row r="543" spans="2:27" s="2" customFormat="1" x14ac:dyDescent="0.2">
      <c r="B543" s="1"/>
      <c r="C543" s="1"/>
      <c r="D543" s="1"/>
      <c r="E543" s="1"/>
      <c r="F543" s="1"/>
      <c r="J543" s="1"/>
      <c r="K543" s="1"/>
      <c r="U543" s="1"/>
      <c r="V543" s="1"/>
      <c r="W543" s="1"/>
      <c r="X543" s="1"/>
      <c r="Y543" s="1"/>
      <c r="Z543" s="1"/>
      <c r="AA543" s="1"/>
    </row>
    <row r="544" spans="2:27" s="2" customFormat="1" x14ac:dyDescent="0.2">
      <c r="B544" s="1"/>
      <c r="C544" s="1"/>
      <c r="D544" s="1"/>
      <c r="E544" s="1"/>
      <c r="F544" s="1"/>
      <c r="J544" s="1"/>
      <c r="K544" s="1"/>
      <c r="U544" s="1"/>
      <c r="V544" s="1"/>
      <c r="W544" s="1"/>
      <c r="X544" s="1"/>
      <c r="Y544" s="1"/>
      <c r="Z544" s="1"/>
      <c r="AA544" s="1"/>
    </row>
    <row r="545" spans="2:27" s="2" customFormat="1" x14ac:dyDescent="0.2">
      <c r="B545" s="1"/>
      <c r="C545" s="1"/>
      <c r="D545" s="1"/>
      <c r="E545" s="1"/>
      <c r="F545" s="1"/>
      <c r="J545" s="1"/>
      <c r="K545" s="1"/>
      <c r="U545" s="1"/>
      <c r="V545" s="1"/>
      <c r="W545" s="1"/>
      <c r="X545" s="1"/>
      <c r="Y545" s="1"/>
      <c r="Z545" s="1"/>
      <c r="AA545" s="1"/>
    </row>
    <row r="546" spans="2:27" s="2" customFormat="1" x14ac:dyDescent="0.2">
      <c r="B546" s="1"/>
      <c r="C546" s="1"/>
      <c r="D546" s="1"/>
      <c r="E546" s="1"/>
      <c r="F546" s="1"/>
      <c r="J546" s="1"/>
      <c r="K546" s="1"/>
      <c r="U546" s="1"/>
      <c r="V546" s="1"/>
      <c r="W546" s="1"/>
      <c r="X546" s="1"/>
      <c r="Y546" s="1"/>
      <c r="Z546" s="1"/>
      <c r="AA546" s="1"/>
    </row>
    <row r="547" spans="2:27" s="2" customFormat="1" x14ac:dyDescent="0.2">
      <c r="B547" s="1"/>
      <c r="C547" s="1"/>
      <c r="D547" s="1"/>
      <c r="E547" s="1"/>
      <c r="F547" s="1"/>
      <c r="J547" s="1"/>
      <c r="K547" s="1"/>
      <c r="U547" s="1"/>
      <c r="V547" s="1"/>
      <c r="W547" s="1"/>
      <c r="X547" s="1"/>
      <c r="Y547" s="1"/>
      <c r="Z547" s="1"/>
      <c r="AA547" s="1"/>
    </row>
    <row r="548" spans="2:27" s="2" customFormat="1" x14ac:dyDescent="0.2">
      <c r="B548" s="1"/>
      <c r="C548" s="1"/>
      <c r="D548" s="1"/>
      <c r="E548" s="1"/>
      <c r="F548" s="1"/>
      <c r="J548" s="1"/>
      <c r="K548" s="1"/>
      <c r="U548" s="1"/>
      <c r="V548" s="1"/>
      <c r="W548" s="1"/>
      <c r="X548" s="1"/>
      <c r="Y548" s="1"/>
      <c r="Z548" s="1"/>
      <c r="AA548" s="1"/>
    </row>
    <row r="549" spans="2:27" s="2" customFormat="1" x14ac:dyDescent="0.2">
      <c r="B549" s="1"/>
      <c r="C549" s="1"/>
      <c r="D549" s="1"/>
      <c r="E549" s="1"/>
      <c r="F549" s="1"/>
      <c r="J549" s="1"/>
      <c r="K549" s="1"/>
      <c r="U549" s="1"/>
      <c r="V549" s="1"/>
      <c r="W549" s="1"/>
      <c r="X549" s="1"/>
      <c r="Y549" s="1"/>
      <c r="Z549" s="1"/>
      <c r="AA549" s="1"/>
    </row>
    <row r="550" spans="2:27" s="2" customFormat="1" x14ac:dyDescent="0.2">
      <c r="B550" s="1"/>
      <c r="C550" s="1"/>
      <c r="D550" s="1"/>
      <c r="E550" s="1"/>
      <c r="F550" s="1"/>
      <c r="J550" s="1"/>
      <c r="K550" s="1"/>
      <c r="U550" s="1"/>
      <c r="V550" s="1"/>
      <c r="W550" s="1"/>
      <c r="X550" s="1"/>
      <c r="Y550" s="1"/>
      <c r="Z550" s="1"/>
      <c r="AA550" s="1"/>
    </row>
    <row r="551" spans="2:27" s="2" customFormat="1" x14ac:dyDescent="0.2">
      <c r="B551" s="1"/>
      <c r="C551" s="1"/>
      <c r="D551" s="1"/>
      <c r="E551" s="1"/>
      <c r="F551" s="1"/>
      <c r="J551" s="1"/>
      <c r="K551" s="1"/>
      <c r="U551" s="1"/>
      <c r="V551" s="1"/>
      <c r="W551" s="1"/>
      <c r="X551" s="1"/>
      <c r="Y551" s="1"/>
      <c r="Z551" s="1"/>
      <c r="AA551" s="1"/>
    </row>
    <row r="552" spans="2:27" s="2" customFormat="1" x14ac:dyDescent="0.2">
      <c r="B552" s="1"/>
      <c r="C552" s="1"/>
      <c r="D552" s="1"/>
      <c r="E552" s="1"/>
      <c r="F552" s="1"/>
      <c r="J552" s="1"/>
      <c r="K552" s="1"/>
      <c r="U552" s="1"/>
      <c r="V552" s="1"/>
      <c r="W552" s="1"/>
      <c r="X552" s="1"/>
      <c r="Y552" s="1"/>
      <c r="Z552" s="1"/>
      <c r="AA552" s="1"/>
    </row>
    <row r="553" spans="2:27" s="2" customFormat="1" x14ac:dyDescent="0.2">
      <c r="B553" s="1"/>
      <c r="C553" s="1"/>
      <c r="D553" s="1"/>
      <c r="E553" s="1"/>
      <c r="F553" s="1"/>
      <c r="J553" s="1"/>
      <c r="K553" s="1"/>
      <c r="U553" s="1"/>
      <c r="V553" s="1"/>
      <c r="W553" s="1"/>
      <c r="X553" s="1"/>
      <c r="Y553" s="1"/>
      <c r="Z553" s="1"/>
      <c r="AA553" s="1"/>
    </row>
    <row r="554" spans="2:27" s="2" customFormat="1" x14ac:dyDescent="0.2">
      <c r="B554" s="1"/>
      <c r="C554" s="1"/>
      <c r="D554" s="1"/>
      <c r="E554" s="1"/>
      <c r="F554" s="1"/>
      <c r="J554" s="1"/>
      <c r="K554" s="1"/>
      <c r="U554" s="1"/>
      <c r="V554" s="1"/>
      <c r="W554" s="1"/>
      <c r="X554" s="1"/>
      <c r="Y554" s="1"/>
      <c r="Z554" s="1"/>
      <c r="AA554" s="1"/>
    </row>
    <row r="555" spans="2:27" s="2" customFormat="1" x14ac:dyDescent="0.2">
      <c r="B555" s="1"/>
      <c r="C555" s="1"/>
      <c r="D555" s="1"/>
      <c r="E555" s="1"/>
      <c r="F555" s="1"/>
      <c r="J555" s="1"/>
      <c r="K555" s="1"/>
      <c r="U555" s="1"/>
      <c r="V555" s="1"/>
      <c r="W555" s="1"/>
      <c r="X555" s="1"/>
      <c r="Y555" s="1"/>
      <c r="Z555" s="1"/>
      <c r="AA555" s="1"/>
    </row>
    <row r="556" spans="2:27" s="2" customFormat="1" x14ac:dyDescent="0.2">
      <c r="B556" s="1"/>
      <c r="C556" s="1"/>
      <c r="D556" s="1"/>
      <c r="E556" s="1"/>
      <c r="F556" s="1"/>
      <c r="J556" s="1"/>
      <c r="K556" s="1"/>
      <c r="U556" s="1"/>
      <c r="V556" s="1"/>
      <c r="W556" s="1"/>
      <c r="X556" s="1"/>
      <c r="Y556" s="1"/>
      <c r="Z556" s="1"/>
      <c r="AA556" s="1"/>
    </row>
    <row r="557" spans="2:27" s="2" customFormat="1" x14ac:dyDescent="0.2">
      <c r="B557" s="1"/>
      <c r="C557" s="1"/>
      <c r="D557" s="1"/>
      <c r="E557" s="1"/>
      <c r="F557" s="1"/>
      <c r="J557" s="1"/>
      <c r="K557" s="1"/>
      <c r="U557" s="1"/>
      <c r="V557" s="1"/>
      <c r="W557" s="1"/>
      <c r="X557" s="1"/>
      <c r="Y557" s="1"/>
      <c r="Z557" s="1"/>
      <c r="AA557" s="1"/>
    </row>
    <row r="558" spans="2:27" s="2" customFormat="1" x14ac:dyDescent="0.2">
      <c r="B558" s="1"/>
      <c r="C558" s="1"/>
      <c r="D558" s="1"/>
      <c r="E558" s="1"/>
      <c r="F558" s="1"/>
      <c r="J558" s="1"/>
      <c r="K558" s="1"/>
      <c r="U558" s="1"/>
      <c r="V558" s="1"/>
      <c r="W558" s="1"/>
      <c r="X558" s="1"/>
      <c r="Y558" s="1"/>
      <c r="Z558" s="1"/>
      <c r="AA558" s="1"/>
    </row>
    <row r="559" spans="2:27" s="2" customFormat="1" x14ac:dyDescent="0.2">
      <c r="B559" s="1"/>
      <c r="C559" s="1"/>
      <c r="D559" s="1"/>
      <c r="E559" s="1"/>
      <c r="F559" s="1"/>
      <c r="J559" s="1"/>
      <c r="K559" s="1"/>
      <c r="U559" s="1"/>
      <c r="V559" s="1"/>
      <c r="W559" s="1"/>
      <c r="X559" s="1"/>
      <c r="Y559" s="1"/>
      <c r="Z559" s="1"/>
      <c r="AA559" s="1"/>
    </row>
    <row r="560" spans="2:27" s="2" customFormat="1" x14ac:dyDescent="0.2">
      <c r="B560" s="1"/>
      <c r="C560" s="1"/>
      <c r="D560" s="1"/>
      <c r="E560" s="1"/>
      <c r="F560" s="1"/>
      <c r="J560" s="1"/>
      <c r="K560" s="1"/>
      <c r="U560" s="1"/>
      <c r="V560" s="1"/>
      <c r="W560" s="1"/>
      <c r="X560" s="1"/>
      <c r="Y560" s="1"/>
      <c r="Z560" s="1"/>
      <c r="AA560" s="1"/>
    </row>
    <row r="561" spans="2:27" s="2" customFormat="1" x14ac:dyDescent="0.2">
      <c r="B561" s="1"/>
      <c r="C561" s="1"/>
      <c r="D561" s="1"/>
      <c r="E561" s="1"/>
      <c r="F561" s="1"/>
      <c r="J561" s="1"/>
      <c r="K561" s="1"/>
      <c r="U561" s="1"/>
      <c r="V561" s="1"/>
      <c r="W561" s="1"/>
      <c r="X561" s="1"/>
      <c r="Y561" s="1"/>
      <c r="Z561" s="1"/>
      <c r="AA561" s="1"/>
    </row>
    <row r="562" spans="2:27" s="2" customFormat="1" x14ac:dyDescent="0.2">
      <c r="B562" s="1"/>
      <c r="C562" s="1"/>
      <c r="D562" s="1"/>
      <c r="E562" s="1"/>
      <c r="F562" s="1"/>
      <c r="J562" s="1"/>
      <c r="K562" s="1"/>
      <c r="U562" s="1"/>
      <c r="V562" s="1"/>
      <c r="W562" s="1"/>
      <c r="X562" s="1"/>
      <c r="Y562" s="1"/>
      <c r="Z562" s="1"/>
      <c r="AA562" s="1"/>
    </row>
    <row r="563" spans="2:27" s="2" customFormat="1" x14ac:dyDescent="0.2">
      <c r="B563" s="1"/>
      <c r="C563" s="1"/>
      <c r="D563" s="1"/>
      <c r="E563" s="1"/>
      <c r="F563" s="1"/>
      <c r="J563" s="1"/>
      <c r="K563" s="1"/>
      <c r="U563" s="1"/>
      <c r="V563" s="1"/>
      <c r="W563" s="1"/>
      <c r="X563" s="1"/>
      <c r="Y563" s="1"/>
      <c r="Z563" s="1"/>
      <c r="AA563" s="1"/>
    </row>
    <row r="564" spans="2:27" s="2" customFormat="1" x14ac:dyDescent="0.2">
      <c r="B564" s="1"/>
      <c r="C564" s="1"/>
      <c r="D564" s="1"/>
      <c r="E564" s="1"/>
      <c r="F564" s="1"/>
      <c r="J564" s="1"/>
      <c r="K564" s="1"/>
      <c r="U564" s="1"/>
      <c r="V564" s="1"/>
      <c r="W564" s="1"/>
      <c r="X564" s="1"/>
      <c r="Y564" s="1"/>
      <c r="Z564" s="1"/>
      <c r="AA564" s="1"/>
    </row>
    <row r="565" spans="2:27" s="2" customFormat="1" x14ac:dyDescent="0.2">
      <c r="B565" s="1"/>
      <c r="C565" s="1"/>
      <c r="D565" s="1"/>
      <c r="E565" s="1"/>
      <c r="F565" s="1"/>
      <c r="J565" s="1"/>
      <c r="K565" s="1"/>
      <c r="U565" s="1"/>
      <c r="V565" s="1"/>
      <c r="W565" s="1"/>
      <c r="X565" s="1"/>
      <c r="Y565" s="1"/>
      <c r="Z565" s="1"/>
      <c r="AA565" s="1"/>
    </row>
    <row r="566" spans="2:27" s="2" customFormat="1" x14ac:dyDescent="0.2">
      <c r="B566" s="1"/>
      <c r="C566" s="1"/>
      <c r="D566" s="1"/>
      <c r="E566" s="1"/>
      <c r="F566" s="1"/>
      <c r="J566" s="1"/>
      <c r="K566" s="1"/>
      <c r="U566" s="1"/>
      <c r="V566" s="1"/>
      <c r="W566" s="1"/>
      <c r="X566" s="1"/>
      <c r="Y566" s="1"/>
      <c r="Z566" s="1"/>
      <c r="AA566" s="1"/>
    </row>
    <row r="567" spans="2:27" s="2" customFormat="1" x14ac:dyDescent="0.2">
      <c r="B567" s="1"/>
      <c r="C567" s="1"/>
      <c r="D567" s="1"/>
      <c r="E567" s="1"/>
      <c r="F567" s="1"/>
      <c r="J567" s="1"/>
      <c r="K567" s="1"/>
      <c r="U567" s="1"/>
      <c r="V567" s="1"/>
      <c r="W567" s="1"/>
      <c r="X567" s="1"/>
      <c r="Y567" s="1"/>
      <c r="Z567" s="1"/>
      <c r="AA567" s="1"/>
    </row>
    <row r="568" spans="2:27" s="2" customFormat="1" x14ac:dyDescent="0.2">
      <c r="B568" s="1"/>
      <c r="C568" s="1"/>
      <c r="D568" s="1"/>
      <c r="E568" s="1"/>
      <c r="F568" s="1"/>
      <c r="J568" s="1"/>
      <c r="K568" s="1"/>
      <c r="U568" s="1"/>
      <c r="V568" s="1"/>
      <c r="W568" s="1"/>
      <c r="X568" s="1"/>
      <c r="Y568" s="1"/>
      <c r="Z568" s="1"/>
      <c r="AA568" s="1"/>
    </row>
    <row r="569" spans="2:27" s="2" customFormat="1" x14ac:dyDescent="0.2">
      <c r="B569" s="1"/>
      <c r="C569" s="1"/>
      <c r="D569" s="1"/>
      <c r="E569" s="1"/>
      <c r="F569" s="1"/>
      <c r="J569" s="1"/>
      <c r="K569" s="1"/>
      <c r="U569" s="1"/>
      <c r="V569" s="1"/>
      <c r="W569" s="1"/>
      <c r="X569" s="1"/>
      <c r="Y569" s="1"/>
      <c r="Z569" s="1"/>
      <c r="AA569" s="1"/>
    </row>
    <row r="570" spans="2:27" s="2" customFormat="1" x14ac:dyDescent="0.2">
      <c r="B570" s="1"/>
      <c r="C570" s="1"/>
      <c r="D570" s="1"/>
      <c r="E570" s="1"/>
      <c r="F570" s="1"/>
      <c r="J570" s="1"/>
      <c r="K570" s="1"/>
      <c r="U570" s="1"/>
      <c r="V570" s="1"/>
      <c r="W570" s="1"/>
      <c r="X570" s="1"/>
      <c r="Y570" s="1"/>
      <c r="Z570" s="1"/>
      <c r="AA570" s="1"/>
    </row>
    <row r="571" spans="2:27" s="2" customFormat="1" x14ac:dyDescent="0.2">
      <c r="B571" s="1"/>
      <c r="C571" s="1"/>
      <c r="D571" s="1"/>
      <c r="E571" s="1"/>
      <c r="F571" s="1"/>
      <c r="J571" s="1"/>
      <c r="K571" s="1"/>
      <c r="U571" s="1"/>
      <c r="V571" s="1"/>
      <c r="W571" s="1"/>
      <c r="X571" s="1"/>
      <c r="Y571" s="1"/>
      <c r="Z571" s="1"/>
      <c r="AA571" s="1"/>
    </row>
    <row r="572" spans="2:27" s="2" customFormat="1" x14ac:dyDescent="0.2">
      <c r="B572" s="1"/>
      <c r="C572" s="1"/>
      <c r="D572" s="1"/>
      <c r="E572" s="1"/>
      <c r="F572" s="1"/>
      <c r="J572" s="1"/>
      <c r="K572" s="1"/>
      <c r="U572" s="1"/>
      <c r="V572" s="1"/>
      <c r="W572" s="1"/>
      <c r="X572" s="1"/>
      <c r="Y572" s="1"/>
      <c r="Z572" s="1"/>
      <c r="AA572" s="1"/>
    </row>
    <row r="573" spans="2:27" s="2" customFormat="1" x14ac:dyDescent="0.2">
      <c r="B573" s="1"/>
      <c r="C573" s="1"/>
      <c r="D573" s="1"/>
      <c r="E573" s="1"/>
      <c r="F573" s="1"/>
      <c r="J573" s="1"/>
      <c r="K573" s="1"/>
      <c r="U573" s="1"/>
      <c r="V573" s="1"/>
      <c r="W573" s="1"/>
      <c r="X573" s="1"/>
      <c r="Y573" s="1"/>
      <c r="Z573" s="1"/>
      <c r="AA573" s="1"/>
    </row>
    <row r="574" spans="2:27" s="2" customFormat="1" x14ac:dyDescent="0.2">
      <c r="B574" s="1"/>
      <c r="C574" s="1"/>
      <c r="D574" s="1"/>
      <c r="E574" s="1"/>
      <c r="F574" s="1"/>
      <c r="J574" s="1"/>
      <c r="K574" s="1"/>
      <c r="U574" s="1"/>
      <c r="V574" s="1"/>
      <c r="W574" s="1"/>
      <c r="X574" s="1"/>
      <c r="Y574" s="1"/>
      <c r="Z574" s="1"/>
      <c r="AA574" s="1"/>
    </row>
    <row r="575" spans="2:27" s="2" customFormat="1" x14ac:dyDescent="0.2">
      <c r="B575" s="1"/>
      <c r="C575" s="1"/>
      <c r="D575" s="1"/>
      <c r="E575" s="1"/>
      <c r="F575" s="1"/>
      <c r="J575" s="1"/>
      <c r="K575" s="1"/>
      <c r="U575" s="1"/>
      <c r="V575" s="1"/>
      <c r="W575" s="1"/>
      <c r="X575" s="1"/>
      <c r="Y575" s="1"/>
      <c r="Z575" s="1"/>
      <c r="AA575" s="1"/>
    </row>
    <row r="576" spans="2:27" s="2" customFormat="1" x14ac:dyDescent="0.2">
      <c r="B576" s="1"/>
      <c r="C576" s="1"/>
      <c r="D576" s="1"/>
      <c r="E576" s="1"/>
      <c r="F576" s="1"/>
      <c r="J576" s="1"/>
      <c r="K576" s="1"/>
      <c r="U576" s="1"/>
      <c r="V576" s="1"/>
      <c r="W576" s="1"/>
      <c r="X576" s="1"/>
      <c r="Y576" s="1"/>
      <c r="Z576" s="1"/>
      <c r="AA576" s="1"/>
    </row>
    <row r="577" spans="2:27" s="2" customFormat="1" x14ac:dyDescent="0.2">
      <c r="B577" s="1"/>
      <c r="C577" s="1"/>
      <c r="D577" s="1"/>
      <c r="E577" s="1"/>
      <c r="F577" s="1"/>
      <c r="J577" s="1"/>
      <c r="K577" s="1"/>
      <c r="U577" s="1"/>
      <c r="V577" s="1"/>
      <c r="W577" s="1"/>
      <c r="X577" s="1"/>
      <c r="Y577" s="1"/>
      <c r="Z577" s="1"/>
      <c r="AA577" s="1"/>
    </row>
    <row r="578" spans="2:27" s="2" customFormat="1" x14ac:dyDescent="0.2">
      <c r="B578" s="1"/>
      <c r="C578" s="1"/>
      <c r="D578" s="1"/>
      <c r="E578" s="1"/>
      <c r="F578" s="1"/>
      <c r="J578" s="1"/>
      <c r="K578" s="1"/>
      <c r="U578" s="1"/>
      <c r="V578" s="1"/>
      <c r="W578" s="1"/>
      <c r="X578" s="1"/>
      <c r="Y578" s="1"/>
      <c r="Z578" s="1"/>
      <c r="AA578" s="1"/>
    </row>
    <row r="579" spans="2:27" s="2" customFormat="1" x14ac:dyDescent="0.2">
      <c r="B579" s="1"/>
      <c r="C579" s="1"/>
      <c r="D579" s="1"/>
      <c r="E579" s="1"/>
      <c r="F579" s="1"/>
      <c r="J579" s="1"/>
      <c r="K579" s="1"/>
      <c r="U579" s="1"/>
      <c r="V579" s="1"/>
      <c r="W579" s="1"/>
      <c r="X579" s="1"/>
      <c r="Y579" s="1"/>
      <c r="Z579" s="1"/>
      <c r="AA579" s="1"/>
    </row>
    <row r="580" spans="2:27" s="2" customFormat="1" x14ac:dyDescent="0.2">
      <c r="B580" s="1"/>
      <c r="C580" s="1"/>
      <c r="D580" s="1"/>
      <c r="E580" s="1"/>
      <c r="F580" s="1"/>
      <c r="J580" s="1"/>
      <c r="K580" s="1"/>
      <c r="U580" s="1"/>
      <c r="V580" s="1"/>
      <c r="W580" s="1"/>
      <c r="X580" s="1"/>
      <c r="Y580" s="1"/>
      <c r="Z580" s="1"/>
      <c r="AA580" s="1"/>
    </row>
    <row r="581" spans="2:27" s="2" customFormat="1" x14ac:dyDescent="0.2">
      <c r="B581" s="1"/>
      <c r="C581" s="1"/>
      <c r="D581" s="1"/>
      <c r="E581" s="1"/>
      <c r="F581" s="1"/>
      <c r="J581" s="1"/>
      <c r="K581" s="1"/>
      <c r="U581" s="1"/>
      <c r="V581" s="1"/>
      <c r="W581" s="1"/>
      <c r="X581" s="1"/>
      <c r="Y581" s="1"/>
      <c r="Z581" s="1"/>
      <c r="AA581" s="1"/>
    </row>
    <row r="582" spans="2:27" s="2" customFormat="1" x14ac:dyDescent="0.2">
      <c r="B582" s="1"/>
      <c r="C582" s="1"/>
      <c r="D582" s="1"/>
      <c r="E582" s="1"/>
      <c r="F582" s="1"/>
      <c r="J582" s="1"/>
      <c r="K582" s="1"/>
      <c r="U582" s="1"/>
      <c r="V582" s="1"/>
      <c r="W582" s="1"/>
      <c r="X582" s="1"/>
      <c r="Y582" s="1"/>
      <c r="Z582" s="1"/>
      <c r="AA582" s="1"/>
    </row>
    <row r="583" spans="2:27" s="2" customFormat="1" x14ac:dyDescent="0.2">
      <c r="B583" s="1"/>
      <c r="C583" s="1"/>
      <c r="D583" s="1"/>
      <c r="E583" s="1"/>
      <c r="F583" s="1"/>
      <c r="J583" s="1"/>
      <c r="K583" s="1"/>
      <c r="U583" s="1"/>
      <c r="V583" s="1"/>
      <c r="W583" s="1"/>
      <c r="X583" s="1"/>
      <c r="Y583" s="1"/>
      <c r="Z583" s="1"/>
      <c r="AA583" s="1"/>
    </row>
    <row r="584" spans="2:27" s="2" customFormat="1" x14ac:dyDescent="0.2">
      <c r="B584" s="1"/>
      <c r="C584" s="1"/>
      <c r="D584" s="1"/>
      <c r="E584" s="1"/>
      <c r="F584" s="1"/>
      <c r="J584" s="1"/>
      <c r="K584" s="1"/>
      <c r="U584" s="1"/>
      <c r="V584" s="1"/>
      <c r="W584" s="1"/>
      <c r="X584" s="1"/>
      <c r="Y584" s="1"/>
      <c r="Z584" s="1"/>
      <c r="AA584" s="1"/>
    </row>
    <row r="585" spans="2:27" s="2" customFormat="1" x14ac:dyDescent="0.2">
      <c r="B585" s="1"/>
      <c r="C585" s="1"/>
      <c r="D585" s="1"/>
      <c r="E585" s="1"/>
      <c r="F585" s="1"/>
      <c r="J585" s="1"/>
      <c r="K585" s="1"/>
      <c r="U585" s="1"/>
      <c r="V585" s="1"/>
      <c r="W585" s="1"/>
      <c r="X585" s="1"/>
      <c r="Y585" s="1"/>
      <c r="Z585" s="1"/>
      <c r="AA585" s="1"/>
    </row>
    <row r="586" spans="2:27" s="2" customFormat="1" x14ac:dyDescent="0.2">
      <c r="B586" s="1"/>
      <c r="C586" s="1"/>
      <c r="D586" s="1"/>
      <c r="E586" s="1"/>
      <c r="F586" s="1"/>
      <c r="J586" s="1"/>
      <c r="K586" s="1"/>
      <c r="U586" s="1"/>
      <c r="V586" s="1"/>
      <c r="W586" s="1"/>
      <c r="X586" s="1"/>
      <c r="Y586" s="1"/>
      <c r="Z586" s="1"/>
      <c r="AA586" s="1"/>
    </row>
    <row r="587" spans="2:27" s="2" customFormat="1" x14ac:dyDescent="0.2">
      <c r="B587" s="1"/>
      <c r="C587" s="1"/>
      <c r="D587" s="1"/>
      <c r="E587" s="1"/>
      <c r="F587" s="1"/>
      <c r="J587" s="1"/>
      <c r="K587" s="1"/>
      <c r="U587" s="1"/>
      <c r="V587" s="1"/>
      <c r="W587" s="1"/>
      <c r="X587" s="1"/>
      <c r="Y587" s="1"/>
      <c r="Z587" s="1"/>
      <c r="AA587" s="1"/>
    </row>
    <row r="588" spans="2:27" s="2" customFormat="1" x14ac:dyDescent="0.2">
      <c r="B588" s="1"/>
      <c r="C588" s="1"/>
      <c r="D588" s="1"/>
      <c r="E588" s="1"/>
      <c r="F588" s="1"/>
      <c r="J588" s="1"/>
      <c r="K588" s="1"/>
      <c r="U588" s="1"/>
      <c r="V588" s="1"/>
      <c r="W588" s="1"/>
      <c r="X588" s="1"/>
      <c r="Y588" s="1"/>
      <c r="Z588" s="1"/>
      <c r="AA588" s="1"/>
    </row>
    <row r="589" spans="2:27" s="2" customFormat="1" x14ac:dyDescent="0.2">
      <c r="B589" s="1"/>
      <c r="C589" s="1"/>
      <c r="D589" s="1"/>
      <c r="E589" s="1"/>
      <c r="F589" s="1"/>
      <c r="J589" s="1"/>
      <c r="K589" s="1"/>
      <c r="U589" s="1"/>
      <c r="V589" s="1"/>
      <c r="W589" s="1"/>
      <c r="X589" s="1"/>
      <c r="Y589" s="1"/>
      <c r="Z589" s="1"/>
      <c r="AA589" s="1"/>
    </row>
    <row r="590" spans="2:27" s="2" customFormat="1" x14ac:dyDescent="0.2">
      <c r="B590" s="1"/>
      <c r="C590" s="1"/>
      <c r="D590" s="1"/>
      <c r="E590" s="1"/>
      <c r="F590" s="1"/>
      <c r="J590" s="1"/>
      <c r="K590" s="1"/>
      <c r="U590" s="1"/>
      <c r="V590" s="1"/>
      <c r="W590" s="1"/>
      <c r="X590" s="1"/>
      <c r="Y590" s="1"/>
      <c r="Z590" s="1"/>
      <c r="AA590" s="1"/>
    </row>
    <row r="591" spans="2:27" s="2" customFormat="1" x14ac:dyDescent="0.2">
      <c r="B591" s="1"/>
      <c r="C591" s="1"/>
      <c r="D591" s="1"/>
      <c r="E591" s="1"/>
      <c r="F591" s="1"/>
      <c r="J591" s="1"/>
      <c r="K591" s="1"/>
      <c r="U591" s="1"/>
      <c r="V591" s="1"/>
      <c r="W591" s="1"/>
      <c r="X591" s="1"/>
      <c r="Y591" s="1"/>
      <c r="Z591" s="1"/>
      <c r="AA591" s="1"/>
    </row>
    <row r="592" spans="2:27" s="2" customFormat="1" x14ac:dyDescent="0.2">
      <c r="B592" s="1"/>
      <c r="C592" s="1"/>
      <c r="D592" s="1"/>
      <c r="E592" s="1"/>
      <c r="F592" s="1"/>
      <c r="J592" s="1"/>
      <c r="K592" s="1"/>
      <c r="U592" s="1"/>
      <c r="V592" s="1"/>
      <c r="W592" s="1"/>
      <c r="X592" s="1"/>
      <c r="Y592" s="1"/>
      <c r="Z592" s="1"/>
      <c r="AA592" s="1"/>
    </row>
    <row r="593" spans="2:27" s="2" customFormat="1" x14ac:dyDescent="0.2">
      <c r="B593" s="1"/>
      <c r="C593" s="1"/>
      <c r="D593" s="1"/>
      <c r="E593" s="1"/>
      <c r="F593" s="1"/>
      <c r="J593" s="1"/>
      <c r="K593" s="1"/>
      <c r="U593" s="1"/>
      <c r="V593" s="1"/>
      <c r="W593" s="1"/>
      <c r="X593" s="1"/>
      <c r="Y593" s="1"/>
      <c r="Z593" s="1"/>
      <c r="AA593" s="1"/>
    </row>
    <row r="594" spans="2:27" s="2" customFormat="1" x14ac:dyDescent="0.2">
      <c r="B594" s="1"/>
      <c r="C594" s="1"/>
      <c r="D594" s="1"/>
      <c r="E594" s="1"/>
      <c r="F594" s="1"/>
      <c r="J594" s="1"/>
      <c r="K594" s="1"/>
      <c r="U594" s="1"/>
      <c r="V594" s="1"/>
      <c r="W594" s="1"/>
      <c r="X594" s="1"/>
      <c r="Y594" s="1"/>
      <c r="Z594" s="1"/>
      <c r="AA594" s="1"/>
    </row>
    <row r="595" spans="2:27" s="2" customFormat="1" x14ac:dyDescent="0.2">
      <c r="B595" s="1"/>
      <c r="C595" s="1"/>
      <c r="D595" s="1"/>
      <c r="E595" s="1"/>
      <c r="F595" s="1"/>
      <c r="J595" s="1"/>
      <c r="K595" s="1"/>
      <c r="U595" s="1"/>
      <c r="V595" s="1"/>
      <c r="W595" s="1"/>
      <c r="X595" s="1"/>
      <c r="Y595" s="1"/>
      <c r="Z595" s="1"/>
      <c r="AA595" s="1"/>
    </row>
    <row r="596" spans="2:27" s="2" customFormat="1" x14ac:dyDescent="0.2">
      <c r="B596" s="1"/>
      <c r="C596" s="1"/>
      <c r="D596" s="1"/>
      <c r="E596" s="1"/>
      <c r="F596" s="1"/>
      <c r="J596" s="1"/>
      <c r="K596" s="1"/>
      <c r="U596" s="1"/>
      <c r="V596" s="1"/>
      <c r="W596" s="1"/>
      <c r="X596" s="1"/>
      <c r="Y596" s="1"/>
      <c r="Z596" s="1"/>
      <c r="AA596" s="1"/>
    </row>
    <row r="597" spans="2:27" s="2" customFormat="1" x14ac:dyDescent="0.2">
      <c r="B597" s="1"/>
      <c r="C597" s="1"/>
      <c r="D597" s="1"/>
      <c r="E597" s="1"/>
      <c r="F597" s="1"/>
      <c r="J597" s="1"/>
      <c r="K597" s="1"/>
      <c r="U597" s="1"/>
      <c r="V597" s="1"/>
      <c r="W597" s="1"/>
      <c r="X597" s="1"/>
      <c r="Y597" s="1"/>
      <c r="Z597" s="1"/>
      <c r="AA597" s="1"/>
    </row>
    <row r="598" spans="2:27" s="2" customFormat="1" x14ac:dyDescent="0.2">
      <c r="B598" s="1"/>
      <c r="C598" s="1"/>
      <c r="D598" s="1"/>
      <c r="E598" s="1"/>
      <c r="F598" s="1"/>
      <c r="J598" s="1"/>
      <c r="K598" s="1"/>
      <c r="U598" s="1"/>
      <c r="V598" s="1"/>
      <c r="W598" s="1"/>
      <c r="X598" s="1"/>
      <c r="Y598" s="1"/>
      <c r="Z598" s="1"/>
      <c r="AA598" s="1"/>
    </row>
  </sheetData>
  <autoFilter ref="A1:AD74" xr:uid="{00000000-0009-0000-0000-000000000000}">
    <filterColumn colId="12" showButton="0"/>
    <filterColumn colId="14" showButton="0"/>
  </autoFilter>
  <mergeCells count="46">
    <mergeCell ref="AE5:AE6"/>
    <mergeCell ref="A34:A35"/>
    <mergeCell ref="B34:B35"/>
    <mergeCell ref="O1:P1"/>
    <mergeCell ref="AD5:AD6"/>
    <mergeCell ref="Q5:Q6"/>
    <mergeCell ref="AB5:AB6"/>
    <mergeCell ref="AC5:AC6"/>
    <mergeCell ref="AA5:AA6"/>
    <mergeCell ref="Z5:Z6"/>
    <mergeCell ref="M1:N1"/>
    <mergeCell ref="B3:B6"/>
    <mergeCell ref="A3:A6"/>
    <mergeCell ref="B7:B8"/>
    <mergeCell ref="A7:A8"/>
    <mergeCell ref="C5:C6"/>
    <mergeCell ref="D5:D6"/>
    <mergeCell ref="L5:L6"/>
    <mergeCell ref="A19:A33"/>
    <mergeCell ref="B19:B33"/>
    <mergeCell ref="B16:B18"/>
    <mergeCell ref="A12:A13"/>
    <mergeCell ref="B12:B13"/>
    <mergeCell ref="A14:A15"/>
    <mergeCell ref="B14:B15"/>
    <mergeCell ref="A16:A18"/>
    <mergeCell ref="E5:E6"/>
    <mergeCell ref="A10:A11"/>
    <mergeCell ref="B10:B11"/>
    <mergeCell ref="H5:H6"/>
    <mergeCell ref="S5:S6"/>
    <mergeCell ref="U5:U6"/>
    <mergeCell ref="J5:J6"/>
    <mergeCell ref="A64:A69"/>
    <mergeCell ref="B64:B69"/>
    <mergeCell ref="A57:A58"/>
    <mergeCell ref="B57:B58"/>
    <mergeCell ref="A36:A44"/>
    <mergeCell ref="B36:B44"/>
    <mergeCell ref="A46:A48"/>
    <mergeCell ref="B46:B48"/>
    <mergeCell ref="A50:A52"/>
    <mergeCell ref="B50:B52"/>
    <mergeCell ref="A59:A60"/>
    <mergeCell ref="F5:F6"/>
    <mergeCell ref="G5:G6"/>
  </mergeCells>
  <hyperlinks>
    <hyperlink ref="D71" r:id="rId1" xr:uid="{00000000-0004-0000-0000-000000000000}"/>
    <hyperlink ref="F33" r:id="rId2" display="http://protondigital.agencia.gov.br/proton/protocolo/impressao.asp?cod_protocolo=1009606&amp;area=processo" xr:uid="{6F74B7D9-0CFE-42A4-B140-3EE6A0C88385}"/>
    <hyperlink ref="F32" r:id="rId3" display="http://protondigital.agencia.gov.br/proton/protocolo/impressao.asp?cod_protocolo=1009606&amp;area=processo" xr:uid="{A64B061B-CB98-4289-ABEC-FBB1245FE60E}"/>
  </hyperlinks>
  <pageMargins left="0.511811024" right="0.511811024" top="0.78740157499999996" bottom="0.78740157499999996" header="0.31496062000000002" footer="0.31496062000000002"/>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2"/>
  <sheetViews>
    <sheetView zoomScale="80" zoomScaleNormal="80" workbookViewId="0">
      <selection activeCell="B36" sqref="B36:B37"/>
    </sheetView>
  </sheetViews>
  <sheetFormatPr defaultRowHeight="12.75" x14ac:dyDescent="0.2"/>
  <cols>
    <col min="1" max="1" width="23.7109375" bestFit="1" customWidth="1"/>
    <col min="14" max="14" width="28.140625" bestFit="1" customWidth="1"/>
    <col min="15" max="15" width="7.140625" customWidth="1"/>
  </cols>
  <sheetData>
    <row r="1" spans="1:15" x14ac:dyDescent="0.2">
      <c r="A1" t="s">
        <v>677</v>
      </c>
    </row>
    <row r="4" spans="1:15" x14ac:dyDescent="0.2">
      <c r="A4" s="51" t="s">
        <v>602</v>
      </c>
      <c r="N4" s="51" t="s">
        <v>651</v>
      </c>
      <c r="O4" s="52" t="s">
        <v>655</v>
      </c>
    </row>
    <row r="5" spans="1:15" x14ac:dyDescent="0.2">
      <c r="A5" t="s">
        <v>603</v>
      </c>
      <c r="B5" s="52" t="s">
        <v>655</v>
      </c>
    </row>
    <row r="6" spans="1:15" ht="15" x14ac:dyDescent="0.2">
      <c r="A6">
        <v>2002</v>
      </c>
      <c r="B6">
        <f>COUNTIF('lista por operadora'!$E:$E,estatísticas!A6)</f>
        <v>1</v>
      </c>
      <c r="N6" s="49" t="s">
        <v>63</v>
      </c>
      <c r="O6" s="50">
        <f>COUNTIF('lista por operadora'!$U:$U,estatísticas!N6)</f>
        <v>2</v>
      </c>
    </row>
    <row r="7" spans="1:15" ht="15" x14ac:dyDescent="0.2">
      <c r="A7">
        <v>2003</v>
      </c>
      <c r="B7">
        <f>COUNTIF('lista por operadora'!$E:$E,estatísticas!A7)</f>
        <v>0</v>
      </c>
      <c r="N7" s="49" t="s">
        <v>22</v>
      </c>
      <c r="O7" s="50">
        <f>COUNTIF('lista por operadora'!$U:$U,estatísticas!N7)</f>
        <v>4</v>
      </c>
    </row>
    <row r="8" spans="1:15" ht="15" x14ac:dyDescent="0.2">
      <c r="A8">
        <v>2004</v>
      </c>
      <c r="B8">
        <f>COUNTIF('lista por operadora'!$E:$E,estatísticas!A8)</f>
        <v>0</v>
      </c>
      <c r="N8" s="49" t="s">
        <v>54</v>
      </c>
      <c r="O8" s="50">
        <f>COUNTIF('lista por operadora'!$U:$U,estatísticas!N8)</f>
        <v>16</v>
      </c>
    </row>
    <row r="9" spans="1:15" ht="15" x14ac:dyDescent="0.2">
      <c r="A9">
        <v>2005</v>
      </c>
      <c r="B9">
        <f>COUNTIF('lista por operadora'!$E:$E,estatísticas!A9)</f>
        <v>4</v>
      </c>
      <c r="N9" s="49" t="s">
        <v>113</v>
      </c>
      <c r="O9" s="50">
        <f>COUNTIF('lista por operadora'!$U:$U,estatísticas!N9)</f>
        <v>2</v>
      </c>
    </row>
    <row r="10" spans="1:15" ht="15" x14ac:dyDescent="0.2">
      <c r="A10">
        <v>2006</v>
      </c>
      <c r="B10">
        <f>COUNTIF('lista por operadora'!$E:$E,estatísticas!A10)</f>
        <v>6</v>
      </c>
      <c r="N10" s="49" t="s">
        <v>98</v>
      </c>
      <c r="O10" s="50">
        <f>COUNTIF('lista por operadora'!$U:$U,estatísticas!N10)</f>
        <v>2</v>
      </c>
    </row>
    <row r="11" spans="1:15" ht="15" x14ac:dyDescent="0.2">
      <c r="A11">
        <v>2007</v>
      </c>
      <c r="B11">
        <f>COUNTIF('lista por operadora'!$E:$E,estatísticas!A11)</f>
        <v>13</v>
      </c>
      <c r="N11" s="49" t="s">
        <v>29</v>
      </c>
      <c r="O11" s="50">
        <f>COUNTIF('lista por operadora'!$U:$U,estatísticas!N11)</f>
        <v>4</v>
      </c>
    </row>
    <row r="12" spans="1:15" ht="15" x14ac:dyDescent="0.2">
      <c r="A12">
        <v>2008</v>
      </c>
      <c r="B12">
        <f>COUNTIF('lista por operadora'!$E:$E,estatísticas!A12)</f>
        <v>6</v>
      </c>
      <c r="N12" s="49" t="s">
        <v>360</v>
      </c>
      <c r="O12" s="50">
        <f>COUNTIF('lista por operadora'!$U:$U,estatísticas!N12)</f>
        <v>2</v>
      </c>
    </row>
    <row r="13" spans="1:15" ht="15" x14ac:dyDescent="0.2">
      <c r="A13">
        <v>2009</v>
      </c>
      <c r="B13">
        <f>COUNTIF('lista por operadora'!$E:$E,estatísticas!A13)</f>
        <v>3</v>
      </c>
      <c r="N13" s="49" t="s">
        <v>214</v>
      </c>
      <c r="O13" s="50">
        <f>COUNTIF('lista por operadora'!$U:$U,estatísticas!N13)</f>
        <v>2</v>
      </c>
    </row>
    <row r="14" spans="1:15" ht="15" x14ac:dyDescent="0.2">
      <c r="A14">
        <v>2010</v>
      </c>
      <c r="B14">
        <f>COUNTIF('lista por operadora'!$E:$E,estatísticas!A14)</f>
        <v>3</v>
      </c>
      <c r="N14" s="49" t="s">
        <v>89</v>
      </c>
      <c r="O14" s="50">
        <f>COUNTIF('lista por operadora'!$U:$U,estatísticas!N14)</f>
        <v>17</v>
      </c>
    </row>
    <row r="15" spans="1:15" ht="15" x14ac:dyDescent="0.2">
      <c r="A15">
        <v>2011</v>
      </c>
      <c r="B15">
        <f>COUNTIF('lista por operadora'!$E:$E,estatísticas!A15)</f>
        <v>4</v>
      </c>
      <c r="N15" s="49" t="s">
        <v>19</v>
      </c>
      <c r="O15" s="50">
        <f>COUNTIF('lista por operadora'!$U:$U,estatísticas!N15)</f>
        <v>4</v>
      </c>
    </row>
    <row r="16" spans="1:15" ht="15" x14ac:dyDescent="0.2">
      <c r="A16">
        <v>2012</v>
      </c>
      <c r="B16">
        <f>COUNTIF('lista por operadora'!$E:$E,estatísticas!A16)</f>
        <v>7</v>
      </c>
      <c r="N16" s="49" t="s">
        <v>49</v>
      </c>
      <c r="O16" s="50">
        <f>COUNTIF('lista por operadora'!$U:$U,estatísticas!N16)</f>
        <v>5</v>
      </c>
    </row>
    <row r="17" spans="1:15" ht="15" x14ac:dyDescent="0.2">
      <c r="A17">
        <v>2013</v>
      </c>
      <c r="B17">
        <f>COUNTIF('lista por operadora'!$E:$E,estatísticas!A17)</f>
        <v>10</v>
      </c>
      <c r="N17" s="49" t="s">
        <v>599</v>
      </c>
      <c r="O17" s="50">
        <f>COUNTIF('lista por operadora'!$U:$U,estatísticas!N17)</f>
        <v>1</v>
      </c>
    </row>
    <row r="18" spans="1:15" ht="15" x14ac:dyDescent="0.2">
      <c r="A18">
        <v>2014</v>
      </c>
      <c r="B18">
        <f>COUNTIF('lista por operadora'!$E:$E,estatísticas!A18)</f>
        <v>2</v>
      </c>
      <c r="N18" s="49" t="s">
        <v>235</v>
      </c>
      <c r="O18" s="50">
        <f>COUNTIF('lista por operadora'!$U:$U,estatísticas!N18)</f>
        <v>4</v>
      </c>
    </row>
    <row r="19" spans="1:15" ht="15" x14ac:dyDescent="0.2">
      <c r="A19">
        <v>2015</v>
      </c>
      <c r="B19">
        <f>COUNTIF('lista por operadora'!$E:$E,estatísticas!A19)</f>
        <v>4</v>
      </c>
      <c r="N19" s="49" t="s">
        <v>294</v>
      </c>
      <c r="O19" s="50">
        <f>COUNTIF('lista por operadora'!$U:$U,estatísticas!N19)</f>
        <v>2</v>
      </c>
    </row>
    <row r="20" spans="1:15" ht="15" x14ac:dyDescent="0.2">
      <c r="A20">
        <v>2016</v>
      </c>
      <c r="B20">
        <f>COUNTIF('lista por operadora'!$E:$E,estatísticas!A20)</f>
        <v>3</v>
      </c>
      <c r="N20" s="49" t="s">
        <v>271</v>
      </c>
      <c r="O20" s="50">
        <f>COUNTIF('lista por operadora'!$U:$U,estatísticas!N20)</f>
        <v>2</v>
      </c>
    </row>
    <row r="21" spans="1:15" ht="15" x14ac:dyDescent="0.2">
      <c r="A21">
        <v>2017</v>
      </c>
      <c r="B21">
        <f>COUNTIF('lista por operadora'!$E:$E,estatísticas!A21)</f>
        <v>0</v>
      </c>
      <c r="N21" s="49" t="s">
        <v>776</v>
      </c>
      <c r="O21" s="50">
        <f>COUNTIF('lista por operadora'!$U:$U,estatísticas!N21)</f>
        <v>1</v>
      </c>
    </row>
    <row r="22" spans="1:15" ht="15" x14ac:dyDescent="0.2">
      <c r="A22">
        <v>2018</v>
      </c>
      <c r="B22">
        <f>COUNTIF('lista por operadora'!$E:$E,estatísticas!A22)</f>
        <v>1</v>
      </c>
      <c r="N22" s="49" t="s">
        <v>165</v>
      </c>
      <c r="O22" s="50">
        <f>COUNTIF('lista por operadora'!$U:$U,estatísticas!N22)</f>
        <v>2</v>
      </c>
    </row>
    <row r="23" spans="1:15" x14ac:dyDescent="0.2">
      <c r="A23">
        <v>2019</v>
      </c>
      <c r="B23">
        <f>COUNTIF('lista por operadora'!$E:$E,estatísticas!A23)</f>
        <v>2</v>
      </c>
      <c r="N23" s="49"/>
    </row>
    <row r="24" spans="1:15" x14ac:dyDescent="0.2">
      <c r="A24">
        <v>2020</v>
      </c>
      <c r="B24">
        <f>COUNTIF('lista por operadora'!$E:$E,estatísticas!A24)</f>
        <v>3</v>
      </c>
      <c r="N24" s="48" t="s">
        <v>645</v>
      </c>
      <c r="O24" s="48">
        <f>SUM(O6:O22)</f>
        <v>72</v>
      </c>
    </row>
    <row r="25" spans="1:15" x14ac:dyDescent="0.2">
      <c r="A25">
        <v>2021</v>
      </c>
      <c r="B25">
        <f>COUNTIF('lista por operadora'!$E:$E,estatísticas!A25)</f>
        <v>0</v>
      </c>
      <c r="N25" s="49"/>
    </row>
    <row r="26" spans="1:15" x14ac:dyDescent="0.2">
      <c r="A26" s="48" t="s">
        <v>601</v>
      </c>
      <c r="B26" s="48">
        <f>SUM(B6:B25)</f>
        <v>72</v>
      </c>
      <c r="N26" s="49"/>
    </row>
    <row r="27" spans="1:15" x14ac:dyDescent="0.2">
      <c r="A27" s="51" t="s">
        <v>14</v>
      </c>
      <c r="B27" s="52" t="s">
        <v>655</v>
      </c>
      <c r="N27" s="49"/>
    </row>
    <row r="28" spans="1:15" ht="15" x14ac:dyDescent="0.2">
      <c r="A28" s="49" t="s">
        <v>432</v>
      </c>
      <c r="B28" s="50">
        <f>COUNTIF('lista por operadora'!$Q:$Q,estatísticas!A28)</f>
        <v>3</v>
      </c>
      <c r="N28" s="49"/>
    </row>
    <row r="29" spans="1:15" ht="15" x14ac:dyDescent="0.2">
      <c r="A29" s="49" t="s">
        <v>431</v>
      </c>
      <c r="B29" s="50">
        <f>COUNTIF('lista por operadora'!$Q:$Q,estatísticas!A29)</f>
        <v>7</v>
      </c>
      <c r="N29" s="49"/>
    </row>
    <row r="30" spans="1:15" ht="15" x14ac:dyDescent="0.2">
      <c r="A30" s="49" t="s">
        <v>642</v>
      </c>
      <c r="B30" s="50">
        <f>COUNTIF('lista por operadora'!$Q:$Q,estatísticas!A30)</f>
        <v>38</v>
      </c>
      <c r="N30" s="49"/>
    </row>
    <row r="31" spans="1:15" ht="15" x14ac:dyDescent="0.2">
      <c r="A31" s="49" t="s">
        <v>344</v>
      </c>
      <c r="B31" s="50">
        <f>COUNTIF('lista por operadora'!$Q:$Q,estatísticas!A31)</f>
        <v>2</v>
      </c>
      <c r="N31" s="51" t="s">
        <v>646</v>
      </c>
      <c r="O31" s="52" t="s">
        <v>655</v>
      </c>
    </row>
    <row r="32" spans="1:15" ht="15" x14ac:dyDescent="0.2">
      <c r="A32" s="49" t="s">
        <v>430</v>
      </c>
      <c r="B32" s="50">
        <f>COUNTIF('lista por operadora'!$Q:$Q,estatísticas!A32)</f>
        <v>3</v>
      </c>
    </row>
    <row r="33" spans="1:15" ht="15" x14ac:dyDescent="0.2">
      <c r="A33" s="49" t="s">
        <v>15</v>
      </c>
      <c r="B33" s="50">
        <f>COUNTIF('lista por operadora'!$Q:$Q,estatísticas!A33)</f>
        <v>5</v>
      </c>
      <c r="N33" s="49" t="s">
        <v>647</v>
      </c>
      <c r="O33" s="50">
        <f>COUNTIF('lista por operadora'!$J:$J,estatísticas!N33)</f>
        <v>5</v>
      </c>
    </row>
    <row r="34" spans="1:15" ht="15" x14ac:dyDescent="0.2">
      <c r="A34" s="49" t="s">
        <v>103</v>
      </c>
      <c r="B34" s="50">
        <f>COUNTIF('lista por operadora'!$Q:$Q,estatísticas!A34)</f>
        <v>7</v>
      </c>
      <c r="N34" s="49" t="s">
        <v>649</v>
      </c>
      <c r="O34" s="50">
        <f>COUNTIF('lista por operadora'!$J:$J,estatísticas!N34)</f>
        <v>37</v>
      </c>
    </row>
    <row r="35" spans="1:15" ht="15" x14ac:dyDescent="0.2">
      <c r="A35" s="49" t="s">
        <v>116</v>
      </c>
      <c r="B35" s="50">
        <f>COUNTIF('lista por operadora'!$Q:$Q,estatísticas!A35)</f>
        <v>2</v>
      </c>
      <c r="N35" s="49" t="s">
        <v>650</v>
      </c>
      <c r="O35" s="50">
        <f>COUNTIF('lista por operadora'!$J:$J,estatísticas!N35)</f>
        <v>5</v>
      </c>
    </row>
    <row r="36" spans="1:15" ht="15" x14ac:dyDescent="0.2">
      <c r="A36" s="49" t="s">
        <v>324</v>
      </c>
      <c r="B36" s="50">
        <f>COUNTIF('lista por operadora'!$Q:$Q,estatísticas!A36)</f>
        <v>4</v>
      </c>
      <c r="N36" s="49" t="s">
        <v>648</v>
      </c>
      <c r="O36" s="50">
        <f>COUNTIF('lista por operadora'!$J:$J,estatísticas!N36)</f>
        <v>25</v>
      </c>
    </row>
    <row r="37" spans="1:15" ht="15" x14ac:dyDescent="0.2">
      <c r="A37" s="49" t="s">
        <v>797</v>
      </c>
      <c r="B37" s="50">
        <f>COUNTIF('lista por operadora'!$Q:$Q,estatísticas!A37)</f>
        <v>1</v>
      </c>
      <c r="N37" s="49"/>
    </row>
    <row r="38" spans="1:15" x14ac:dyDescent="0.2">
      <c r="A38" s="48" t="s">
        <v>644</v>
      </c>
      <c r="B38" s="48">
        <f>SUM(B28:B37)</f>
        <v>72</v>
      </c>
      <c r="N38" s="48" t="s">
        <v>601</v>
      </c>
      <c r="O38" s="48">
        <f>SUM(O33:O37)</f>
        <v>72</v>
      </c>
    </row>
    <row r="49" spans="1:15" x14ac:dyDescent="0.2">
      <c r="A49" s="51" t="s">
        <v>652</v>
      </c>
      <c r="B49" s="52" t="s">
        <v>655</v>
      </c>
      <c r="N49" s="51" t="s">
        <v>654</v>
      </c>
      <c r="O49" s="52" t="s">
        <v>655</v>
      </c>
    </row>
    <row r="51" spans="1:15" ht="15" x14ac:dyDescent="0.2">
      <c r="A51" s="49" t="s">
        <v>388</v>
      </c>
      <c r="B51" s="50">
        <f>COUNTIF('lista por operadora'!$Z:$Z,estatísticas!A51)</f>
        <v>14</v>
      </c>
      <c r="N51" s="49" t="s">
        <v>460</v>
      </c>
      <c r="O51" s="50">
        <f>COUNTIF('lista por operadora'!$AD:$AD,estatísticas!N51)</f>
        <v>36</v>
      </c>
    </row>
    <row r="52" spans="1:15" ht="15" x14ac:dyDescent="0.2">
      <c r="A52" t="s">
        <v>686</v>
      </c>
      <c r="B52" s="50">
        <f>COUNTIF('lista por operadora'!$Z:$Z,estatísticas!A52)</f>
        <v>7</v>
      </c>
      <c r="N52" s="49" t="s">
        <v>459</v>
      </c>
      <c r="O52" s="50">
        <f>COUNTIF('lista por operadora'!$AD:$AD,estatísticas!N52)</f>
        <v>17</v>
      </c>
    </row>
    <row r="53" spans="1:15" ht="15" x14ac:dyDescent="0.2">
      <c r="A53" s="49" t="s">
        <v>389</v>
      </c>
      <c r="B53" s="50">
        <f>COUNTIF('lista por operadora'!$Z:$Z,estatísticas!A53)</f>
        <v>34</v>
      </c>
      <c r="N53" s="49" t="s">
        <v>653</v>
      </c>
      <c r="O53" s="50">
        <f>COUNTIF('lista por operadora'!$AD:$AD,estatísticas!N53)</f>
        <v>19</v>
      </c>
    </row>
    <row r="54" spans="1:15" ht="15" x14ac:dyDescent="0.2">
      <c r="A54" s="49" t="s">
        <v>390</v>
      </c>
      <c r="B54" s="50">
        <f>COUNTIF('lista por operadora'!$Z:$Z,estatísticas!A54)</f>
        <v>17</v>
      </c>
    </row>
    <row r="55" spans="1:15" x14ac:dyDescent="0.2">
      <c r="A55" s="48" t="s">
        <v>601</v>
      </c>
      <c r="B55" s="48">
        <f>SUM(B41:B54)</f>
        <v>72</v>
      </c>
      <c r="N55" s="48" t="s">
        <v>601</v>
      </c>
      <c r="O55" s="48">
        <f>SUM(O50:O54)</f>
        <v>72</v>
      </c>
    </row>
    <row r="67" spans="1:15" ht="15" x14ac:dyDescent="0.2">
      <c r="A67" s="51" t="s">
        <v>643</v>
      </c>
      <c r="B67" s="50"/>
      <c r="N67" t="s">
        <v>723</v>
      </c>
      <c r="O67" t="s">
        <v>655</v>
      </c>
    </row>
    <row r="68" spans="1:15" ht="15" x14ac:dyDescent="0.2">
      <c r="O68" s="50"/>
    </row>
    <row r="69" spans="1:15" ht="15" x14ac:dyDescent="0.2">
      <c r="A69" s="49" t="s">
        <v>2</v>
      </c>
      <c r="B69" s="50">
        <f>COUNTIF('lista por operadora'!$S:$S,estatísticas!A69)</f>
        <v>50</v>
      </c>
      <c r="N69" t="s">
        <v>721</v>
      </c>
      <c r="O69" s="50">
        <f>COUNTIF('lista por operadora'!$AO:$AO,estatísticas!N69)</f>
        <v>8</v>
      </c>
    </row>
    <row r="70" spans="1:15" ht="15" x14ac:dyDescent="0.2">
      <c r="A70" s="49" t="s">
        <v>142</v>
      </c>
      <c r="B70" s="50">
        <f>COUNTIF('lista por operadora'!$S:$S,estatísticas!A70)</f>
        <v>22</v>
      </c>
      <c r="N70" t="s">
        <v>722</v>
      </c>
      <c r="O70" s="50">
        <f>COUNTIF('lista por operadora'!$AO:$AO,estatísticas!N70)</f>
        <v>9</v>
      </c>
    </row>
    <row r="71" spans="1:15" x14ac:dyDescent="0.2">
      <c r="A71" s="49"/>
    </row>
    <row r="72" spans="1:15" x14ac:dyDescent="0.2">
      <c r="A72" s="48" t="s">
        <v>644</v>
      </c>
      <c r="B72" s="48">
        <f>SUM(B69:B71)</f>
        <v>72</v>
      </c>
      <c r="N72" s="48" t="s">
        <v>601</v>
      </c>
      <c r="O72" s="48">
        <f>SUM(O67:O71)</f>
        <v>17</v>
      </c>
    </row>
  </sheetData>
  <sortState xmlns:xlrd2="http://schemas.microsoft.com/office/spreadsheetml/2017/richdata2" ref="A25:B35">
    <sortCondition ref="A26"/>
  </sortState>
  <pageMargins left="0.511811024" right="0.511811024" top="0.78740157499999996" bottom="0.78740157499999996" header="0.31496062000000002" footer="0.31496062000000002"/>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election activeCell="H12" sqref="H12"/>
    </sheetView>
  </sheetViews>
  <sheetFormatPr defaultRowHeight="12.75" x14ac:dyDescent="0.2"/>
  <cols>
    <col min="1" max="1" width="39" customWidth="1"/>
    <col min="2" max="2" width="13.140625" customWidth="1"/>
    <col min="4" max="4" width="19.5703125" customWidth="1"/>
    <col min="5" max="5" width="9.85546875" customWidth="1"/>
    <col min="6" max="9" width="9.140625" customWidth="1"/>
    <col min="10" max="10" width="16.42578125" customWidth="1"/>
    <col min="12" max="14" width="17.85546875" customWidth="1"/>
  </cols>
  <sheetData>
    <row r="1" spans="1:15" s="6" customFormat="1" ht="36.75" customHeight="1" x14ac:dyDescent="0.2">
      <c r="A1" s="61" t="s">
        <v>739</v>
      </c>
      <c r="B1" s="61" t="s">
        <v>10</v>
      </c>
      <c r="C1" s="61" t="s">
        <v>9</v>
      </c>
      <c r="D1" s="61" t="s">
        <v>477</v>
      </c>
      <c r="E1" s="61" t="s">
        <v>725</v>
      </c>
      <c r="F1" s="61" t="s">
        <v>705</v>
      </c>
      <c r="G1" s="61" t="s">
        <v>704</v>
      </c>
      <c r="H1" s="61" t="s">
        <v>706</v>
      </c>
      <c r="I1" s="61" t="s">
        <v>707</v>
      </c>
      <c r="J1" s="61" t="s">
        <v>708</v>
      </c>
      <c r="K1" s="61" t="s">
        <v>727</v>
      </c>
      <c r="L1" s="61" t="s">
        <v>726</v>
      </c>
      <c r="M1" s="61" t="s">
        <v>728</v>
      </c>
      <c r="N1" s="61" t="s">
        <v>729</v>
      </c>
    </row>
    <row r="2" spans="1:15" ht="25.5" x14ac:dyDescent="0.2">
      <c r="A2" s="62" t="s">
        <v>171</v>
      </c>
      <c r="B2" s="57" t="s">
        <v>391</v>
      </c>
      <c r="C2" s="58" t="s">
        <v>134</v>
      </c>
      <c r="D2" s="58" t="s">
        <v>118</v>
      </c>
      <c r="E2" s="58" t="s">
        <v>460</v>
      </c>
      <c r="F2" s="58">
        <v>1</v>
      </c>
      <c r="G2" s="58">
        <v>1</v>
      </c>
      <c r="H2" s="58">
        <v>1</v>
      </c>
      <c r="I2" s="58">
        <v>0</v>
      </c>
      <c r="J2" s="58">
        <v>0</v>
      </c>
      <c r="K2" s="59">
        <f t="shared" ref="K2:K18" si="0">((G2*3)+(F2*3)+(2*H2)+(J2))/9</f>
        <v>0.88888888888888884</v>
      </c>
      <c r="L2" s="58" t="str">
        <f>IF(K2&lt;0.7,"operação insatisfatória","operação satisfatória")</f>
        <v>operação satisfatória</v>
      </c>
      <c r="M2" s="59">
        <f>K2</f>
        <v>0.88888888888888884</v>
      </c>
      <c r="N2" s="58" t="str">
        <f>IF(M2&lt;0.7,"operação insatisfatória","operação satisfatória")</f>
        <v>operação satisfatória</v>
      </c>
    </row>
    <row r="3" spans="1:15" ht="46.5" customHeight="1" x14ac:dyDescent="0.2">
      <c r="A3" s="62" t="s">
        <v>370</v>
      </c>
      <c r="B3" s="57" t="s">
        <v>66</v>
      </c>
      <c r="C3" s="58" t="s">
        <v>57</v>
      </c>
      <c r="D3" s="58" t="s">
        <v>58</v>
      </c>
      <c r="E3" s="58" t="s">
        <v>460</v>
      </c>
      <c r="F3" s="58">
        <v>1</v>
      </c>
      <c r="G3" s="58">
        <v>1</v>
      </c>
      <c r="H3" s="58">
        <v>0</v>
      </c>
      <c r="I3" s="58">
        <v>1</v>
      </c>
      <c r="J3" s="58">
        <v>0</v>
      </c>
      <c r="K3" s="59">
        <f t="shared" si="0"/>
        <v>0.66666666666666663</v>
      </c>
      <c r="L3" s="58" t="s">
        <v>722</v>
      </c>
      <c r="M3" s="59">
        <f>K3</f>
        <v>0.66666666666666663</v>
      </c>
      <c r="N3" s="58" t="str">
        <f>IF(M3&lt;0.7,"operação insatisfatória","operação satisfatória")</f>
        <v>operação insatisfatória</v>
      </c>
    </row>
    <row r="4" spans="1:15" ht="25.5" x14ac:dyDescent="0.2">
      <c r="A4" s="62" t="s">
        <v>194</v>
      </c>
      <c r="B4" s="57" t="s">
        <v>364</v>
      </c>
      <c r="C4" s="58" t="s">
        <v>195</v>
      </c>
      <c r="D4" s="57" t="s">
        <v>215</v>
      </c>
      <c r="E4" s="58" t="s">
        <v>460</v>
      </c>
      <c r="F4" s="58">
        <v>1</v>
      </c>
      <c r="G4" s="58">
        <v>1</v>
      </c>
      <c r="H4" s="58">
        <v>1</v>
      </c>
      <c r="I4" s="58">
        <v>1</v>
      </c>
      <c r="J4" s="58">
        <v>0</v>
      </c>
      <c r="K4" s="59">
        <f t="shared" si="0"/>
        <v>0.88888888888888884</v>
      </c>
      <c r="L4" s="58" t="str">
        <f>IF(K4&lt;0.7,"operação insatisfatória","operação satisfatória")</f>
        <v>operação satisfatória</v>
      </c>
      <c r="M4" s="59">
        <f>K4</f>
        <v>0.88888888888888884</v>
      </c>
      <c r="N4" s="58" t="str">
        <f>IF(M4&lt;0.7,"operação insatisfatória","operação satisfatória")</f>
        <v>operação satisfatória</v>
      </c>
    </row>
    <row r="5" spans="1:15" ht="33" customHeight="1" x14ac:dyDescent="0.2">
      <c r="A5" s="62" t="s">
        <v>52</v>
      </c>
      <c r="B5" s="88" t="s">
        <v>56</v>
      </c>
      <c r="C5" s="58" t="s">
        <v>50</v>
      </c>
      <c r="D5" s="58" t="s">
        <v>51</v>
      </c>
      <c r="E5" s="58" t="s">
        <v>653</v>
      </c>
      <c r="F5" s="58">
        <v>1</v>
      </c>
      <c r="G5" s="58">
        <v>0</v>
      </c>
      <c r="H5" s="58">
        <v>1</v>
      </c>
      <c r="I5" s="58">
        <v>0</v>
      </c>
      <c r="J5" s="58">
        <v>1</v>
      </c>
      <c r="K5" s="59">
        <f t="shared" si="0"/>
        <v>0.66666666666666663</v>
      </c>
      <c r="L5" s="58" t="s">
        <v>722</v>
      </c>
      <c r="M5" s="89">
        <f>(K5*3+K6*2+K7*3+K8*1+K9*1+K10*2)/(3+2+3+1+1+2)</f>
        <v>0.79629629629629628</v>
      </c>
      <c r="N5" s="90" t="str">
        <f>IF(M5&lt;0.7,"operação insatisfatória","operação satisfatória")</f>
        <v>operação satisfatória</v>
      </c>
    </row>
    <row r="6" spans="1:15" ht="29.25" customHeight="1" x14ac:dyDescent="0.2">
      <c r="A6" s="62" t="s">
        <v>70</v>
      </c>
      <c r="B6" s="88"/>
      <c r="C6" s="58" t="s">
        <v>67</v>
      </c>
      <c r="D6" s="58" t="s">
        <v>68</v>
      </c>
      <c r="E6" s="58" t="s">
        <v>459</v>
      </c>
      <c r="F6" s="58">
        <v>1</v>
      </c>
      <c r="G6" s="58">
        <v>1</v>
      </c>
      <c r="H6" s="58">
        <v>0</v>
      </c>
      <c r="I6" s="58">
        <v>0</v>
      </c>
      <c r="J6" s="58">
        <v>1</v>
      </c>
      <c r="K6" s="59">
        <f t="shared" si="0"/>
        <v>0.77777777777777779</v>
      </c>
      <c r="L6" s="58" t="s">
        <v>721</v>
      </c>
      <c r="M6" s="89"/>
      <c r="N6" s="90"/>
    </row>
    <row r="7" spans="1:15" ht="25.5" x14ac:dyDescent="0.2">
      <c r="A7" s="62" t="s">
        <v>130</v>
      </c>
      <c r="B7" s="88"/>
      <c r="C7" s="58" t="s">
        <v>132</v>
      </c>
      <c r="D7" s="58" t="s">
        <v>175</v>
      </c>
      <c r="E7" s="58" t="s">
        <v>653</v>
      </c>
      <c r="F7" s="58">
        <v>1</v>
      </c>
      <c r="G7" s="58">
        <v>0</v>
      </c>
      <c r="H7" s="58">
        <v>1</v>
      </c>
      <c r="I7" s="58">
        <v>0</v>
      </c>
      <c r="J7" s="58">
        <v>1</v>
      </c>
      <c r="K7" s="59">
        <f t="shared" si="0"/>
        <v>0.66666666666666663</v>
      </c>
      <c r="L7" s="58" t="s">
        <v>722</v>
      </c>
      <c r="M7" s="89"/>
      <c r="N7" s="90"/>
    </row>
    <row r="8" spans="1:15" ht="25.5" x14ac:dyDescent="0.2">
      <c r="A8" s="62" t="s">
        <v>273</v>
      </c>
      <c r="B8" s="88"/>
      <c r="C8" s="57" t="s">
        <v>246</v>
      </c>
      <c r="D8" s="57" t="s">
        <v>272</v>
      </c>
      <c r="E8" s="58" t="s">
        <v>460</v>
      </c>
      <c r="F8" s="58">
        <v>1</v>
      </c>
      <c r="G8" s="58">
        <v>1</v>
      </c>
      <c r="H8" s="58">
        <v>1</v>
      </c>
      <c r="I8" s="58">
        <v>1</v>
      </c>
      <c r="J8" s="58">
        <v>1</v>
      </c>
      <c r="K8" s="59">
        <f t="shared" si="0"/>
        <v>1</v>
      </c>
      <c r="L8" s="58" t="s">
        <v>721</v>
      </c>
      <c r="M8" s="89"/>
      <c r="N8" s="90"/>
    </row>
    <row r="9" spans="1:15" ht="25.5" x14ac:dyDescent="0.2">
      <c r="A9" s="62" t="s">
        <v>279</v>
      </c>
      <c r="B9" s="88"/>
      <c r="C9" s="57" t="s">
        <v>247</v>
      </c>
      <c r="D9" s="57" t="s">
        <v>278</v>
      </c>
      <c r="E9" s="58" t="s">
        <v>460</v>
      </c>
      <c r="F9" s="58">
        <v>1</v>
      </c>
      <c r="G9" s="58">
        <v>1</v>
      </c>
      <c r="H9" s="58">
        <v>1</v>
      </c>
      <c r="I9" s="58">
        <v>1</v>
      </c>
      <c r="J9" s="58">
        <v>1</v>
      </c>
      <c r="K9" s="59">
        <f t="shared" si="0"/>
        <v>1</v>
      </c>
      <c r="L9" s="58" t="s">
        <v>721</v>
      </c>
      <c r="M9" s="89"/>
      <c r="N9" s="90"/>
    </row>
    <row r="10" spans="1:15" ht="25.5" x14ac:dyDescent="0.2">
      <c r="A10" s="62" t="s">
        <v>302</v>
      </c>
      <c r="B10" s="88"/>
      <c r="C10" s="57" t="s">
        <v>250</v>
      </c>
      <c r="D10" s="57" t="s">
        <v>301</v>
      </c>
      <c r="E10" s="58" t="s">
        <v>459</v>
      </c>
      <c r="F10" s="58">
        <v>1</v>
      </c>
      <c r="G10" s="58">
        <v>1</v>
      </c>
      <c r="H10" s="58">
        <v>1</v>
      </c>
      <c r="I10" s="58">
        <v>1</v>
      </c>
      <c r="J10" s="58">
        <v>1</v>
      </c>
      <c r="K10" s="59">
        <f t="shared" si="0"/>
        <v>1</v>
      </c>
      <c r="L10" s="58" t="s">
        <v>721</v>
      </c>
      <c r="M10" s="89"/>
      <c r="N10" s="90"/>
    </row>
    <row r="11" spans="1:15" ht="25.5" x14ac:dyDescent="0.2">
      <c r="A11" s="62" t="s">
        <v>267</v>
      </c>
      <c r="B11" s="57" t="s">
        <v>265</v>
      </c>
      <c r="C11" s="57" t="s">
        <v>245</v>
      </c>
      <c r="D11" s="57" t="s">
        <v>263</v>
      </c>
      <c r="E11" s="58" t="s">
        <v>653</v>
      </c>
      <c r="F11" s="58">
        <v>0</v>
      </c>
      <c r="G11" s="58">
        <v>1</v>
      </c>
      <c r="H11" s="58">
        <v>1</v>
      </c>
      <c r="I11" s="58">
        <v>1</v>
      </c>
      <c r="J11" s="58">
        <v>0</v>
      </c>
      <c r="K11" s="59">
        <f t="shared" si="0"/>
        <v>0.55555555555555558</v>
      </c>
      <c r="L11" s="58" t="s">
        <v>722</v>
      </c>
      <c r="M11" s="59">
        <f>K11</f>
        <v>0.55555555555555558</v>
      </c>
      <c r="N11" s="58" t="str">
        <f>IF(M11&lt;0.7,"operação insatisfatória","operação satisfatória")</f>
        <v>operação insatisfatória</v>
      </c>
    </row>
    <row r="12" spans="1:15" ht="25.5" x14ac:dyDescent="0.2">
      <c r="A12" s="62" t="s">
        <v>81</v>
      </c>
      <c r="B12" s="88" t="s">
        <v>88</v>
      </c>
      <c r="C12" s="58" t="s">
        <v>78</v>
      </c>
      <c r="D12" s="58" t="s">
        <v>79</v>
      </c>
      <c r="E12" s="58" t="s">
        <v>460</v>
      </c>
      <c r="F12" s="58">
        <v>1</v>
      </c>
      <c r="G12" s="58">
        <v>1</v>
      </c>
      <c r="H12" s="58">
        <v>1</v>
      </c>
      <c r="I12" s="58">
        <v>1</v>
      </c>
      <c r="J12" s="58">
        <v>1</v>
      </c>
      <c r="K12" s="59">
        <f t="shared" si="0"/>
        <v>1</v>
      </c>
      <c r="L12" t="s">
        <v>721</v>
      </c>
      <c r="M12" s="90">
        <f>(K12*1+K13*3+K14*1)/(1+3+1)</f>
        <v>0.8</v>
      </c>
      <c r="N12" s="90" t="str">
        <f>IF(M12&lt;0.7,"operação insatisfatória","operação satisfatória")</f>
        <v>operação satisfatória</v>
      </c>
      <c r="O12" t="s">
        <v>730</v>
      </c>
    </row>
    <row r="13" spans="1:15" ht="25.5" x14ac:dyDescent="0.2">
      <c r="A13" s="62" t="s">
        <v>127</v>
      </c>
      <c r="B13" s="88"/>
      <c r="C13" s="58" t="s">
        <v>188</v>
      </c>
      <c r="D13" s="58" t="s">
        <v>189</v>
      </c>
      <c r="E13" s="58" t="s">
        <v>653</v>
      </c>
      <c r="F13" s="58">
        <v>1</v>
      </c>
      <c r="G13" s="58">
        <v>1</v>
      </c>
      <c r="H13" s="58">
        <v>1</v>
      </c>
      <c r="I13" s="58">
        <v>1</v>
      </c>
      <c r="J13" s="58">
        <v>1</v>
      </c>
      <c r="K13" s="59">
        <f t="shared" si="0"/>
        <v>1</v>
      </c>
      <c r="L13" t="s">
        <v>721</v>
      </c>
      <c r="M13" s="90"/>
      <c r="N13" s="90"/>
      <c r="O13" t="s">
        <v>730</v>
      </c>
    </row>
    <row r="14" spans="1:15" ht="25.5" x14ac:dyDescent="0.2">
      <c r="A14" s="62" t="s">
        <v>285</v>
      </c>
      <c r="B14" s="88"/>
      <c r="C14" s="57" t="s">
        <v>248</v>
      </c>
      <c r="D14" s="57" t="s">
        <v>284</v>
      </c>
      <c r="E14" s="58" t="s">
        <v>460</v>
      </c>
      <c r="F14" s="58">
        <v>0</v>
      </c>
      <c r="G14" s="58">
        <v>0</v>
      </c>
      <c r="H14" s="58">
        <v>0</v>
      </c>
      <c r="I14" s="58">
        <v>0</v>
      </c>
      <c r="J14" s="58">
        <v>0</v>
      </c>
      <c r="K14" s="59">
        <f t="shared" si="0"/>
        <v>0</v>
      </c>
      <c r="L14" s="58" t="s">
        <v>722</v>
      </c>
      <c r="M14" s="90"/>
      <c r="N14" s="90"/>
    </row>
    <row r="15" spans="1:15" ht="25.5" x14ac:dyDescent="0.2">
      <c r="A15" s="62" t="s">
        <v>25</v>
      </c>
      <c r="B15" s="88" t="s">
        <v>138</v>
      </c>
      <c r="C15" s="58" t="s">
        <v>31</v>
      </c>
      <c r="D15" s="60" t="s">
        <v>39</v>
      </c>
      <c r="E15" s="58" t="s">
        <v>459</v>
      </c>
      <c r="F15" s="58">
        <v>0</v>
      </c>
      <c r="G15" s="58">
        <v>0</v>
      </c>
      <c r="H15" s="58">
        <v>0</v>
      </c>
      <c r="I15" s="58">
        <v>0</v>
      </c>
      <c r="J15" s="58">
        <v>1</v>
      </c>
      <c r="K15" s="59">
        <f t="shared" si="0"/>
        <v>0.1111111111111111</v>
      </c>
      <c r="L15" s="58" t="s">
        <v>722</v>
      </c>
      <c r="M15" s="89">
        <f>(K15*2+K16*2)/(2+2)</f>
        <v>0.27777777777777779</v>
      </c>
      <c r="N15" s="90" t="str">
        <f>IF(M15&lt;0.7,"operação insatisfatória","operação satisfatória")</f>
        <v>operação insatisfatória</v>
      </c>
    </row>
    <row r="16" spans="1:15" ht="25.5" x14ac:dyDescent="0.2">
      <c r="A16" s="62" t="s">
        <v>33</v>
      </c>
      <c r="B16" s="88"/>
      <c r="C16" s="58" t="s">
        <v>38</v>
      </c>
      <c r="D16" s="58" t="s">
        <v>32</v>
      </c>
      <c r="E16" s="58" t="s">
        <v>459</v>
      </c>
      <c r="F16" s="58">
        <v>1</v>
      </c>
      <c r="G16" s="58">
        <v>0</v>
      </c>
      <c r="H16" s="58">
        <v>0</v>
      </c>
      <c r="I16" s="58">
        <v>0</v>
      </c>
      <c r="J16" s="58">
        <v>1</v>
      </c>
      <c r="K16" s="59">
        <f t="shared" si="0"/>
        <v>0.44444444444444442</v>
      </c>
      <c r="L16" s="58" t="s">
        <v>722</v>
      </c>
      <c r="M16" s="89"/>
      <c r="N16" s="90"/>
    </row>
    <row r="17" spans="1:15" ht="25.5" x14ac:dyDescent="0.2">
      <c r="A17" s="62" t="s">
        <v>179</v>
      </c>
      <c r="B17" s="57" t="s">
        <v>131</v>
      </c>
      <c r="C17" s="57" t="s">
        <v>177</v>
      </c>
      <c r="D17" s="57" t="s">
        <v>178</v>
      </c>
      <c r="E17" s="58" t="s">
        <v>460</v>
      </c>
      <c r="F17" s="58">
        <v>0</v>
      </c>
      <c r="G17" s="58">
        <v>0</v>
      </c>
      <c r="H17" s="58">
        <v>0</v>
      </c>
      <c r="I17" s="58">
        <v>0</v>
      </c>
      <c r="J17" s="58">
        <v>0</v>
      </c>
      <c r="K17" s="59">
        <f t="shared" si="0"/>
        <v>0</v>
      </c>
      <c r="L17" s="58" t="s">
        <v>722</v>
      </c>
      <c r="M17" s="59">
        <f>K17</f>
        <v>0</v>
      </c>
      <c r="N17" s="58" t="str">
        <f>IF(M17&lt;0.7,"operação insatisfatória","operação satisfatória")</f>
        <v>operação insatisfatória</v>
      </c>
    </row>
    <row r="18" spans="1:15" ht="25.5" x14ac:dyDescent="0.2">
      <c r="A18" s="62" t="s">
        <v>423</v>
      </c>
      <c r="B18" s="57" t="s">
        <v>724</v>
      </c>
      <c r="C18" s="57" t="s">
        <v>144</v>
      </c>
      <c r="D18" s="58" t="s">
        <v>145</v>
      </c>
      <c r="E18" s="58" t="s">
        <v>460</v>
      </c>
      <c r="F18" s="58">
        <v>1</v>
      </c>
      <c r="G18" s="58">
        <v>0</v>
      </c>
      <c r="H18" s="58">
        <v>0</v>
      </c>
      <c r="I18" s="58">
        <v>0</v>
      </c>
      <c r="J18" s="58">
        <v>0</v>
      </c>
      <c r="K18" s="59">
        <f t="shared" si="0"/>
        <v>0.33333333333333331</v>
      </c>
      <c r="L18" s="58" t="str">
        <f>IF(K18&lt;0.7,"operação insatisfatória","operação satisfatória")</f>
        <v>operação insatisfatória</v>
      </c>
      <c r="M18" s="59">
        <f>K18</f>
        <v>0.33333333333333331</v>
      </c>
      <c r="N18" s="58" t="str">
        <f>IF(M18&lt;0.7,"operação insatisfatória","operação satisfatória")</f>
        <v>operação insatisfatória</v>
      </c>
      <c r="O18" t="s">
        <v>730</v>
      </c>
    </row>
    <row r="19" spans="1:15" x14ac:dyDescent="0.2">
      <c r="A19" s="62"/>
    </row>
  </sheetData>
  <mergeCells count="9">
    <mergeCell ref="B15:B16"/>
    <mergeCell ref="M5:M10"/>
    <mergeCell ref="N5:N10"/>
    <mergeCell ref="M12:M14"/>
    <mergeCell ref="N12:N14"/>
    <mergeCell ref="M15:M16"/>
    <mergeCell ref="N15:N16"/>
    <mergeCell ref="B5:B10"/>
    <mergeCell ref="B12:B14"/>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lista por operadora</vt:lpstr>
      <vt:lpstr>estatísticas</vt:lpstr>
      <vt:lpstr>análise operadoras</vt:lpstr>
      <vt:lpstr>'lista por operadora'!OLE_LINK1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dc:creator>
  <cp:lastModifiedBy>Maristela de Lourdes Barbosa</cp:lastModifiedBy>
  <cp:lastPrinted>2013-08-30T13:08:30Z</cp:lastPrinted>
  <dcterms:created xsi:type="dcterms:W3CDTF">2006-08-02T17:57:32Z</dcterms:created>
  <dcterms:modified xsi:type="dcterms:W3CDTF">2021-10-18T19:29:48Z</dcterms:modified>
</cp:coreProperties>
</file>