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pa\Sumários\Sumários\Web\"/>
    </mc:Choice>
  </mc:AlternateContent>
  <xr:revisionPtr revIDLastSave="0" documentId="13_ncr:1_{871FAE23-8A18-4A8C-A686-DBE35BEB0236}" xr6:coauthVersionLast="47" xr6:coauthVersionMax="47" xr10:uidLastSave="{00000000-0000-0000-0000-000000000000}"/>
  <bookViews>
    <workbookView xWindow="28680" yWindow="1125" windowWidth="25440" windowHeight="15270" tabRatio="653" firstSheet="3" activeTab="7" xr2:uid="{00000000-000D-0000-FFFF-FFFF00000000}"/>
  </bookViews>
  <sheets>
    <sheet name="Planilha1" sheetId="20" state="hidden" r:id="rId1"/>
    <sheet name="base_arroz" sheetId="23" state="hidden" r:id="rId2"/>
    <sheet name="usda_consulta_arroz" sheetId="22" state="hidden" r:id="rId3"/>
    <sheet name="Oferta e Demanda" sheetId="16" r:id="rId4"/>
    <sheet name="Área e Produção" sheetId="17" r:id="rId5"/>
    <sheet name="Comércio Exterior - Mensal" sheetId="4" r:id="rId6"/>
    <sheet name="Comércio Exterior - Orig-destin" sheetId="14" r:id="rId7"/>
    <sheet name="Gráficos de Preços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'Área e Produção'!$A$1:$J$57</definedName>
    <definedName name="_xlnm.Print_Area" localSheetId="5">'Comércio Exterior - Mensal'!$A$1:$U$39</definedName>
    <definedName name="_xlnm.Print_Area" localSheetId="6">'Comércio Exterior - Orig-destin'!$A$1:$U$37</definedName>
    <definedName name="_xlnm.Print_Area" localSheetId="3">'Oferta e Demanda'!$A$1:$I$72</definedName>
    <definedName name="DadosExternos_1" localSheetId="2" hidden="1">usda_consulta_arroz!$A$1:$O$67</definedName>
    <definedName name="_xlnm.Print_Titles" localSheetId="6">'Comércio Exterior - Orig-destin'!$1:$3</definedName>
  </definedNames>
  <calcPr calcId="191029"/>
  <pivotCaches>
    <pivotCache cacheId="6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6" l="1"/>
  <c r="H25" i="16" l="1"/>
  <c r="H24" i="16"/>
  <c r="I36" i="16"/>
  <c r="I35" i="16"/>
  <c r="I34" i="16"/>
  <c r="I33" i="16"/>
  <c r="I32" i="16"/>
  <c r="I31" i="16"/>
  <c r="I30" i="16"/>
  <c r="I29" i="16"/>
  <c r="I28" i="16"/>
  <c r="I27" i="16"/>
  <c r="H36" i="16"/>
  <c r="G36" i="16"/>
  <c r="F36" i="16"/>
  <c r="H35" i="16"/>
  <c r="G35" i="16"/>
  <c r="F35" i="16"/>
  <c r="H34" i="16"/>
  <c r="G34" i="16"/>
  <c r="F34" i="16"/>
  <c r="H33" i="16"/>
  <c r="G33" i="16"/>
  <c r="F33" i="16"/>
  <c r="H32" i="16"/>
  <c r="G32" i="16"/>
  <c r="F32" i="16"/>
  <c r="H31" i="16"/>
  <c r="G31" i="16"/>
  <c r="F31" i="16"/>
  <c r="H30" i="16"/>
  <c r="G30" i="16"/>
  <c r="F30" i="16"/>
  <c r="H29" i="16"/>
  <c r="G29" i="16"/>
  <c r="F29" i="16"/>
  <c r="H28" i="16"/>
  <c r="G28" i="16"/>
  <c r="F28" i="16"/>
  <c r="H27" i="16"/>
  <c r="G27" i="16"/>
  <c r="F27" i="16"/>
  <c r="E36" i="16"/>
  <c r="E35" i="16"/>
  <c r="E34" i="16"/>
  <c r="E33" i="16"/>
  <c r="E32" i="16"/>
  <c r="E31" i="16"/>
  <c r="E30" i="16"/>
  <c r="E29" i="16"/>
  <c r="E28" i="16"/>
  <c r="E27" i="16"/>
  <c r="C36" i="16"/>
  <c r="C35" i="16"/>
  <c r="C34" i="16"/>
  <c r="C33" i="16"/>
  <c r="C32" i="16"/>
  <c r="C31" i="16"/>
  <c r="C30" i="16"/>
  <c r="C29" i="16"/>
  <c r="C28" i="16"/>
  <c r="C27" i="16"/>
  <c r="D36" i="16"/>
  <c r="D35" i="16"/>
  <c r="D34" i="16"/>
  <c r="D33" i="16"/>
  <c r="D32" i="16"/>
  <c r="D31" i="16"/>
  <c r="D30" i="16"/>
  <c r="D29" i="16"/>
  <c r="D28" i="16"/>
  <c r="D27" i="16"/>
  <c r="B36" i="16"/>
  <c r="B35" i="16"/>
  <c r="B34" i="16"/>
  <c r="B33" i="16"/>
  <c r="B32" i="16"/>
  <c r="B31" i="16"/>
  <c r="B30" i="16"/>
  <c r="B29" i="16"/>
  <c r="B28" i="16"/>
  <c r="B27" i="16"/>
  <c r="I47" i="16"/>
  <c r="H47" i="16"/>
  <c r="G47" i="16"/>
  <c r="F47" i="16"/>
  <c r="E47" i="16"/>
  <c r="D47" i="16"/>
  <c r="C47" i="16"/>
  <c r="B47" i="16"/>
  <c r="I46" i="16"/>
  <c r="H46" i="16"/>
  <c r="G46" i="16"/>
  <c r="F46" i="16"/>
  <c r="E46" i="16"/>
  <c r="D46" i="16"/>
  <c r="C46" i="16"/>
  <c r="B46" i="16"/>
  <c r="I45" i="16"/>
  <c r="H45" i="16"/>
  <c r="G45" i="16"/>
  <c r="F45" i="16"/>
  <c r="E45" i="16"/>
  <c r="D45" i="16"/>
  <c r="C45" i="16"/>
  <c r="B45" i="16"/>
  <c r="I44" i="16"/>
  <c r="H44" i="16"/>
  <c r="G44" i="16"/>
  <c r="F44" i="16"/>
  <c r="E44" i="16"/>
  <c r="D44" i="16"/>
  <c r="C44" i="16"/>
  <c r="B44" i="16"/>
  <c r="I43" i="16"/>
  <c r="H43" i="16"/>
  <c r="G43" i="16"/>
  <c r="F43" i="16"/>
  <c r="E43" i="16"/>
  <c r="D43" i="16"/>
  <c r="C43" i="16"/>
  <c r="B43" i="16"/>
  <c r="I42" i="16"/>
  <c r="H42" i="16"/>
  <c r="G42" i="16"/>
  <c r="F42" i="16"/>
  <c r="E42" i="16"/>
  <c r="D42" i="16"/>
  <c r="C42" i="16"/>
  <c r="B42" i="16"/>
  <c r="I41" i="16"/>
  <c r="H41" i="16"/>
  <c r="G41" i="16"/>
  <c r="F41" i="16"/>
  <c r="E41" i="16"/>
  <c r="D41" i="16"/>
  <c r="C41" i="16"/>
  <c r="B41" i="16"/>
  <c r="I40" i="16"/>
  <c r="H40" i="16"/>
  <c r="G40" i="16"/>
  <c r="F40" i="16"/>
  <c r="E40" i="16"/>
  <c r="D40" i="16"/>
  <c r="C40" i="16"/>
  <c r="B40" i="16"/>
  <c r="I39" i="16"/>
  <c r="H39" i="16"/>
  <c r="G39" i="16"/>
  <c r="F39" i="16"/>
  <c r="E39" i="16"/>
  <c r="D39" i="16"/>
  <c r="C39" i="16"/>
  <c r="B39" i="16"/>
  <c r="I38" i="16"/>
  <c r="H38" i="16"/>
  <c r="G38" i="16"/>
  <c r="F38" i="16"/>
  <c r="E38" i="16"/>
  <c r="D38" i="16"/>
  <c r="C38" i="16"/>
  <c r="B38" i="16"/>
  <c r="I25" i="16"/>
  <c r="I24" i="16"/>
  <c r="I23" i="16"/>
  <c r="I22" i="16"/>
  <c r="I21" i="16"/>
  <c r="I20" i="16"/>
  <c r="I19" i="16"/>
  <c r="I18" i="16"/>
  <c r="I17" i="16"/>
  <c r="I16" i="16"/>
  <c r="G25" i="16"/>
  <c r="G24" i="16"/>
  <c r="F24" i="16"/>
  <c r="H23" i="16"/>
  <c r="G23" i="16"/>
  <c r="F23" i="16"/>
  <c r="H22" i="16"/>
  <c r="G22" i="16"/>
  <c r="F22" i="16"/>
  <c r="H21" i="16"/>
  <c r="G21" i="16"/>
  <c r="F21" i="16"/>
  <c r="H20" i="16"/>
  <c r="G20" i="16"/>
  <c r="F20" i="16"/>
  <c r="H19" i="16"/>
  <c r="G19" i="16"/>
  <c r="F19" i="16"/>
  <c r="H18" i="16"/>
  <c r="G18" i="16"/>
  <c r="F18" i="16"/>
  <c r="H17" i="16"/>
  <c r="G17" i="16"/>
  <c r="F17" i="16"/>
  <c r="H16" i="16"/>
  <c r="G16" i="16"/>
  <c r="F16" i="16"/>
  <c r="D25" i="16"/>
  <c r="D24" i="16"/>
  <c r="D23" i="16"/>
  <c r="D22" i="16"/>
  <c r="D21" i="16"/>
  <c r="D20" i="16"/>
  <c r="D19" i="16"/>
  <c r="D18" i="16"/>
  <c r="D17" i="16"/>
  <c r="D16" i="16"/>
  <c r="E25" i="16"/>
  <c r="E24" i="16"/>
  <c r="E23" i="16"/>
  <c r="E22" i="16"/>
  <c r="E21" i="16"/>
  <c r="E20" i="16"/>
  <c r="E19" i="16"/>
  <c r="E18" i="16"/>
  <c r="E17" i="16"/>
  <c r="E16" i="16"/>
  <c r="C25" i="16"/>
  <c r="C24" i="16"/>
  <c r="C23" i="16"/>
  <c r="C22" i="16"/>
  <c r="C21" i="16"/>
  <c r="C20" i="16"/>
  <c r="C19" i="16"/>
  <c r="C18" i="16"/>
  <c r="C17" i="16"/>
  <c r="C16" i="16"/>
  <c r="B25" i="16"/>
  <c r="B24" i="16"/>
  <c r="B23" i="16"/>
  <c r="B22" i="16"/>
  <c r="B21" i="16"/>
  <c r="B20" i="16"/>
  <c r="B19" i="16"/>
  <c r="B18" i="16"/>
  <c r="B17" i="16"/>
  <c r="B16" i="16"/>
  <c r="H14" i="16"/>
  <c r="G14" i="16"/>
  <c r="F14" i="16"/>
  <c r="H13" i="16"/>
  <c r="G13" i="16"/>
  <c r="F13" i="16"/>
  <c r="H12" i="16"/>
  <c r="G12" i="16"/>
  <c r="F12" i="16"/>
  <c r="H11" i="16"/>
  <c r="G11" i="16"/>
  <c r="F11" i="16"/>
  <c r="H10" i="16"/>
  <c r="G10" i="16"/>
  <c r="F10" i="16"/>
  <c r="H9" i="16"/>
  <c r="G9" i="16"/>
  <c r="F9" i="16"/>
  <c r="H8" i="16"/>
  <c r="G8" i="16"/>
  <c r="F8" i="16"/>
  <c r="H7" i="16"/>
  <c r="G7" i="16"/>
  <c r="F7" i="16"/>
  <c r="H6" i="16"/>
  <c r="G6" i="16"/>
  <c r="F6" i="16"/>
  <c r="H5" i="16"/>
  <c r="G5" i="16"/>
  <c r="F5" i="16"/>
  <c r="D5" i="16"/>
  <c r="B6" i="16"/>
  <c r="D14" i="16"/>
  <c r="D13" i="16"/>
  <c r="D12" i="16"/>
  <c r="D11" i="16"/>
  <c r="D10" i="16"/>
  <c r="D9" i="16"/>
  <c r="D8" i="16"/>
  <c r="D7" i="16"/>
  <c r="D6" i="16"/>
  <c r="B14" i="16"/>
  <c r="B13" i="16"/>
  <c r="B12" i="16"/>
  <c r="B11" i="16"/>
  <c r="B10" i="16"/>
  <c r="B9" i="16"/>
  <c r="B8" i="16"/>
  <c r="B7" i="16"/>
  <c r="B5" i="16"/>
  <c r="I14" i="16"/>
  <c r="E14" i="16"/>
  <c r="C14" i="16"/>
  <c r="I13" i="16"/>
  <c r="E13" i="16"/>
  <c r="C13" i="16"/>
  <c r="I12" i="16"/>
  <c r="E12" i="16"/>
  <c r="C12" i="16"/>
  <c r="I11" i="16"/>
  <c r="E11" i="16"/>
  <c r="C11" i="16"/>
  <c r="I10" i="16"/>
  <c r="E10" i="16"/>
  <c r="C10" i="16"/>
  <c r="I9" i="16"/>
  <c r="E9" i="16"/>
  <c r="C9" i="16"/>
  <c r="I8" i="16"/>
  <c r="E8" i="16"/>
  <c r="C8" i="16"/>
  <c r="I7" i="16"/>
  <c r="E7" i="16"/>
  <c r="C7" i="16"/>
  <c r="I6" i="16"/>
  <c r="E6" i="16"/>
  <c r="C6" i="16"/>
  <c r="I5" i="16"/>
  <c r="E5" i="16"/>
  <c r="C5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E55" i="16" l="1"/>
  <c r="A28" i="14"/>
  <c r="A27" i="14"/>
  <c r="A26" i="14"/>
  <c r="A25" i="14"/>
  <c r="A24" i="14"/>
  <c r="A23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T21" i="14"/>
  <c r="R21" i="14"/>
  <c r="P21" i="14"/>
  <c r="N21" i="14"/>
  <c r="L21" i="14"/>
  <c r="J21" i="14"/>
  <c r="H21" i="14"/>
  <c r="F21" i="14"/>
  <c r="D21" i="14"/>
  <c r="B21" i="14"/>
  <c r="A31" i="14"/>
  <c r="T2" i="14"/>
  <c r="R2" i="14"/>
  <c r="P2" i="14"/>
  <c r="N2" i="14"/>
  <c r="L2" i="14"/>
  <c r="J2" i="14"/>
  <c r="H2" i="14"/>
  <c r="F2" i="14"/>
  <c r="D2" i="14"/>
  <c r="B2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16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12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10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8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6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T3" i="4"/>
  <c r="R3" i="4"/>
  <c r="P3" i="4"/>
  <c r="N3" i="4"/>
  <c r="L3" i="4"/>
  <c r="J3" i="4"/>
  <c r="H3" i="4"/>
  <c r="F3" i="4"/>
  <c r="D3" i="4"/>
  <c r="B3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U18" i="4"/>
  <c r="U30" i="14" s="1"/>
  <c r="T18" i="4"/>
  <c r="T30" i="14" s="1"/>
  <c r="S18" i="4"/>
  <c r="S30" i="14" s="1"/>
  <c r="R18" i="4"/>
  <c r="R30" i="14" s="1"/>
  <c r="Q18" i="4"/>
  <c r="Q30" i="14" s="1"/>
  <c r="P18" i="4"/>
  <c r="P30" i="14" s="1"/>
  <c r="O18" i="4"/>
  <c r="O30" i="14" s="1"/>
  <c r="N18" i="4"/>
  <c r="N30" i="14" s="1"/>
  <c r="M18" i="4"/>
  <c r="M30" i="14" s="1"/>
  <c r="L18" i="4"/>
  <c r="L30" i="14" s="1"/>
  <c r="K18" i="4"/>
  <c r="K30" i="14" s="1"/>
  <c r="J18" i="4"/>
  <c r="J30" i="14" s="1"/>
  <c r="I18" i="4"/>
  <c r="I30" i="14" s="1"/>
  <c r="H18" i="4"/>
  <c r="H30" i="14" s="1"/>
  <c r="G18" i="4"/>
  <c r="G30" i="14" s="1"/>
  <c r="F18" i="4"/>
  <c r="F30" i="14" s="1"/>
  <c r="E18" i="4"/>
  <c r="E30" i="14" s="1"/>
  <c r="D18" i="4"/>
  <c r="D30" i="14" s="1"/>
  <c r="C18" i="4"/>
  <c r="C30" i="14" s="1"/>
  <c r="B18" i="4"/>
  <c r="B30" i="14" s="1"/>
  <c r="B29" i="14" s="1"/>
  <c r="U5" i="4"/>
  <c r="U18" i="14" s="1"/>
  <c r="T5" i="4"/>
  <c r="T18" i="14" s="1"/>
  <c r="S5" i="4"/>
  <c r="S18" i="14" s="1"/>
  <c r="R5" i="4"/>
  <c r="R18" i="14" s="1"/>
  <c r="Q5" i="4"/>
  <c r="Q18" i="14" s="1"/>
  <c r="P5" i="4"/>
  <c r="P18" i="14" s="1"/>
  <c r="O5" i="4"/>
  <c r="O18" i="14" s="1"/>
  <c r="N5" i="4"/>
  <c r="N18" i="14" s="1"/>
  <c r="M5" i="4"/>
  <c r="M18" i="14" s="1"/>
  <c r="L5" i="4"/>
  <c r="L18" i="14" s="1"/>
  <c r="K5" i="4"/>
  <c r="K18" i="14" s="1"/>
  <c r="J5" i="4"/>
  <c r="J18" i="14" s="1"/>
  <c r="I5" i="4"/>
  <c r="I18" i="14" s="1"/>
  <c r="H5" i="4"/>
  <c r="H18" i="14" s="1"/>
  <c r="G5" i="4"/>
  <c r="G18" i="14" s="1"/>
  <c r="F5" i="4"/>
  <c r="F18" i="14" s="1"/>
  <c r="E5" i="4"/>
  <c r="E18" i="14" s="1"/>
  <c r="D5" i="4"/>
  <c r="D18" i="14" s="1"/>
  <c r="C5" i="4"/>
  <c r="C18" i="14" s="1"/>
  <c r="B5" i="4"/>
  <c r="B18" i="14" s="1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H70" i="16"/>
  <c r="G70" i="16"/>
  <c r="F70" i="16"/>
  <c r="E70" i="16"/>
  <c r="D70" i="16"/>
  <c r="C70" i="16"/>
  <c r="B70" i="16"/>
  <c r="H69" i="16"/>
  <c r="G69" i="16"/>
  <c r="F69" i="16"/>
  <c r="E69" i="16"/>
  <c r="D69" i="16"/>
  <c r="C69" i="16"/>
  <c r="B69" i="16"/>
  <c r="H68" i="16"/>
  <c r="G68" i="16"/>
  <c r="F68" i="16"/>
  <c r="E68" i="16"/>
  <c r="D68" i="16"/>
  <c r="C68" i="16"/>
  <c r="B68" i="16"/>
  <c r="H67" i="16"/>
  <c r="G67" i="16"/>
  <c r="F67" i="16"/>
  <c r="E67" i="16"/>
  <c r="D67" i="16"/>
  <c r="C67" i="16"/>
  <c r="B67" i="16"/>
  <c r="H66" i="16"/>
  <c r="G66" i="16"/>
  <c r="F66" i="16"/>
  <c r="E66" i="16"/>
  <c r="D66" i="16"/>
  <c r="C66" i="16"/>
  <c r="B66" i="16"/>
  <c r="H65" i="16"/>
  <c r="G65" i="16"/>
  <c r="F65" i="16"/>
  <c r="E65" i="16"/>
  <c r="D65" i="16"/>
  <c r="C65" i="16"/>
  <c r="B65" i="16"/>
  <c r="H64" i="16"/>
  <c r="G64" i="16"/>
  <c r="F64" i="16"/>
  <c r="E64" i="16"/>
  <c r="D64" i="16"/>
  <c r="C64" i="16"/>
  <c r="B64" i="16"/>
  <c r="H63" i="16"/>
  <c r="G63" i="16"/>
  <c r="F63" i="16"/>
  <c r="E63" i="16"/>
  <c r="D63" i="16"/>
  <c r="C63" i="16"/>
  <c r="B63" i="16"/>
  <c r="H62" i="16"/>
  <c r="G62" i="16"/>
  <c r="F62" i="16"/>
  <c r="E62" i="16"/>
  <c r="D62" i="16"/>
  <c r="C62" i="16"/>
  <c r="B62" i="16"/>
  <c r="H61" i="16"/>
  <c r="G61" i="16"/>
  <c r="F61" i="16"/>
  <c r="E61" i="16"/>
  <c r="D61" i="16"/>
  <c r="C61" i="16"/>
  <c r="B61" i="16"/>
  <c r="I70" i="16"/>
  <c r="A70" i="16"/>
  <c r="I69" i="16"/>
  <c r="A69" i="16"/>
  <c r="I68" i="16"/>
  <c r="A68" i="16"/>
  <c r="I67" i="16"/>
  <c r="A67" i="16"/>
  <c r="I66" i="16"/>
  <c r="A66" i="16"/>
  <c r="I65" i="16"/>
  <c r="A65" i="16"/>
  <c r="I64" i="16"/>
  <c r="A64" i="16"/>
  <c r="I63" i="16"/>
  <c r="A63" i="16"/>
  <c r="I62" i="16"/>
  <c r="A62" i="16"/>
  <c r="I61" i="16"/>
  <c r="A61" i="16"/>
  <c r="I55" i="16"/>
  <c r="I54" i="16"/>
  <c r="I53" i="16"/>
  <c r="I52" i="16"/>
  <c r="I51" i="16"/>
  <c r="I50" i="16"/>
  <c r="I49" i="16"/>
  <c r="I48" i="16"/>
  <c r="A55" i="16"/>
  <c r="A54" i="16"/>
  <c r="A53" i="16"/>
  <c r="A52" i="16"/>
  <c r="D49" i="16" l="1"/>
  <c r="B51" i="16"/>
  <c r="F51" i="16"/>
  <c r="C52" i="16"/>
  <c r="G52" i="16"/>
  <c r="B55" i="16"/>
  <c r="G48" i="16"/>
  <c r="F55" i="16"/>
  <c r="E50" i="16"/>
  <c r="C48" i="16"/>
  <c r="D53" i="16"/>
  <c r="E54" i="16"/>
  <c r="H48" i="16"/>
  <c r="H50" i="16"/>
  <c r="H49" i="16"/>
  <c r="H55" i="16"/>
  <c r="H54" i="16"/>
  <c r="H53" i="16"/>
  <c r="H52" i="16"/>
  <c r="H51" i="16"/>
  <c r="D48" i="16"/>
  <c r="E49" i="16"/>
  <c r="B50" i="16"/>
  <c r="F50" i="16"/>
  <c r="C51" i="16"/>
  <c r="G51" i="16"/>
  <c r="D52" i="16"/>
  <c r="E53" i="16"/>
  <c r="B54" i="16"/>
  <c r="F54" i="16"/>
  <c r="C55" i="16"/>
  <c r="G55" i="16"/>
  <c r="E48" i="16"/>
  <c r="B49" i="16"/>
  <c r="F49" i="16"/>
  <c r="C50" i="16"/>
  <c r="G50" i="16"/>
  <c r="D51" i="16"/>
  <c r="E52" i="16"/>
  <c r="B53" i="16"/>
  <c r="F53" i="16"/>
  <c r="C54" i="16"/>
  <c r="G54" i="16"/>
  <c r="D55" i="16"/>
  <c r="B48" i="16"/>
  <c r="F48" i="16"/>
  <c r="C49" i="16"/>
  <c r="G49" i="16"/>
  <c r="D50" i="16"/>
  <c r="E51" i="16"/>
  <c r="B52" i="16"/>
  <c r="F52" i="16"/>
  <c r="C53" i="16"/>
  <c r="G53" i="16"/>
  <c r="D54" i="16"/>
  <c r="I29" i="14"/>
  <c r="K29" i="14"/>
  <c r="F29" i="14"/>
  <c r="O29" i="14"/>
  <c r="U29" i="14"/>
  <c r="N29" i="14"/>
  <c r="H29" i="14"/>
  <c r="P29" i="14"/>
  <c r="G29" i="14"/>
  <c r="Q29" i="14"/>
  <c r="J29" i="14"/>
  <c r="R29" i="14"/>
  <c r="C29" i="14"/>
  <c r="S29" i="14"/>
  <c r="D29" i="14"/>
  <c r="L29" i="14"/>
  <c r="T29" i="14"/>
  <c r="E29" i="14"/>
  <c r="M29" i="14"/>
  <c r="O17" i="14"/>
  <c r="G17" i="14"/>
  <c r="S17" i="14"/>
  <c r="K17" i="14"/>
  <c r="C17" i="14"/>
  <c r="P17" i="14"/>
  <c r="H17" i="14"/>
  <c r="B17" i="14"/>
  <c r="T17" i="14"/>
  <c r="L17" i="14"/>
  <c r="D17" i="14"/>
  <c r="R17" i="14"/>
  <c r="J17" i="14"/>
  <c r="Q17" i="14"/>
  <c r="I17" i="14"/>
  <c r="N17" i="14"/>
  <c r="F17" i="14"/>
  <c r="U17" i="14"/>
  <c r="M17" i="14"/>
  <c r="E17" i="14"/>
  <c r="J42" i="17" l="1"/>
  <c r="I42" i="17"/>
  <c r="H42" i="17"/>
  <c r="G42" i="17"/>
  <c r="F42" i="17"/>
  <c r="E42" i="17"/>
  <c r="D42" i="17"/>
  <c r="C42" i="17"/>
  <c r="B42" i="17"/>
  <c r="A42" i="17"/>
  <c r="J41" i="17"/>
  <c r="I41" i="17"/>
  <c r="H41" i="17"/>
  <c r="G41" i="17"/>
  <c r="F41" i="17"/>
  <c r="E41" i="17"/>
  <c r="D41" i="17"/>
  <c r="C41" i="17"/>
  <c r="B41" i="17"/>
  <c r="A41" i="17"/>
  <c r="J40" i="17"/>
  <c r="I40" i="17"/>
  <c r="H40" i="17"/>
  <c r="G40" i="17"/>
  <c r="F40" i="17"/>
  <c r="E40" i="17"/>
  <c r="D40" i="17"/>
  <c r="C40" i="17"/>
  <c r="B40" i="17"/>
  <c r="A40" i="17"/>
  <c r="J39" i="17"/>
  <c r="I39" i="17"/>
  <c r="H39" i="17"/>
  <c r="G39" i="17"/>
  <c r="F39" i="17"/>
  <c r="E39" i="17"/>
  <c r="D39" i="17"/>
  <c r="C39" i="17"/>
  <c r="B39" i="17"/>
  <c r="A39" i="17"/>
  <c r="J38" i="17"/>
  <c r="I38" i="17"/>
  <c r="H38" i="17"/>
  <c r="G38" i="17"/>
  <c r="F38" i="17"/>
  <c r="E38" i="17"/>
  <c r="D38" i="17"/>
  <c r="C38" i="17"/>
  <c r="B38" i="17"/>
  <c r="A38" i="17"/>
  <c r="J37" i="17"/>
  <c r="I37" i="17"/>
  <c r="H37" i="17"/>
  <c r="G37" i="17"/>
  <c r="F37" i="17"/>
  <c r="E37" i="17"/>
  <c r="D37" i="17"/>
  <c r="C37" i="17"/>
  <c r="B37" i="17"/>
  <c r="A37" i="17"/>
  <c r="J36" i="17"/>
  <c r="I36" i="17"/>
  <c r="H36" i="17"/>
  <c r="G36" i="17"/>
  <c r="F36" i="17"/>
  <c r="E36" i="17"/>
  <c r="D36" i="17"/>
  <c r="C36" i="17"/>
  <c r="B36" i="17"/>
  <c r="A36" i="17"/>
  <c r="J35" i="17"/>
  <c r="I35" i="17"/>
  <c r="H35" i="17"/>
  <c r="G35" i="17"/>
  <c r="F35" i="17"/>
  <c r="E35" i="17"/>
  <c r="D35" i="17"/>
  <c r="C35" i="17"/>
  <c r="B35" i="17"/>
  <c r="A35" i="17"/>
  <c r="J34" i="17"/>
  <c r="I34" i="17"/>
  <c r="H34" i="17"/>
  <c r="G34" i="17"/>
  <c r="F34" i="17"/>
  <c r="E34" i="17"/>
  <c r="D34" i="17"/>
  <c r="C34" i="17"/>
  <c r="B34" i="17"/>
  <c r="A34" i="17"/>
  <c r="J33" i="17"/>
  <c r="I33" i="17"/>
  <c r="H33" i="17"/>
  <c r="G33" i="17"/>
  <c r="F33" i="17"/>
  <c r="E33" i="17"/>
  <c r="D33" i="17"/>
  <c r="C33" i="17"/>
  <c r="B33" i="17"/>
  <c r="A33" i="17"/>
  <c r="J32" i="17"/>
  <c r="I32" i="17"/>
  <c r="H32" i="17"/>
  <c r="G32" i="17"/>
  <c r="F32" i="17"/>
  <c r="E32" i="17"/>
  <c r="D32" i="17"/>
  <c r="C32" i="17"/>
  <c r="B32" i="17"/>
  <c r="A32" i="17"/>
  <c r="J31" i="17"/>
  <c r="I31" i="17"/>
  <c r="H31" i="17"/>
  <c r="G31" i="17"/>
  <c r="F31" i="17"/>
  <c r="E31" i="17"/>
  <c r="D31" i="17"/>
  <c r="C31" i="17"/>
  <c r="B31" i="17"/>
  <c r="A31" i="17"/>
  <c r="J30" i="17"/>
  <c r="I30" i="17"/>
  <c r="H30" i="17"/>
  <c r="G30" i="17"/>
  <c r="F30" i="17"/>
  <c r="E30" i="17"/>
  <c r="D30" i="17"/>
  <c r="C30" i="17"/>
  <c r="B30" i="17"/>
  <c r="A30" i="17"/>
  <c r="J29" i="17"/>
  <c r="I29" i="17"/>
  <c r="H29" i="17"/>
  <c r="G29" i="17"/>
  <c r="F29" i="17"/>
  <c r="E29" i="17"/>
  <c r="D29" i="17"/>
  <c r="C29" i="17"/>
  <c r="B29" i="17"/>
  <c r="A29" i="17"/>
  <c r="J28" i="17"/>
  <c r="I28" i="17"/>
  <c r="H28" i="17"/>
  <c r="G28" i="17"/>
  <c r="F28" i="17"/>
  <c r="E28" i="17"/>
  <c r="D28" i="17"/>
  <c r="C28" i="17"/>
  <c r="B28" i="17"/>
  <c r="A28" i="17"/>
  <c r="J27" i="17"/>
  <c r="I27" i="17"/>
  <c r="H27" i="17"/>
  <c r="G27" i="17"/>
  <c r="F27" i="17"/>
  <c r="E27" i="17"/>
  <c r="D27" i="17"/>
  <c r="C27" i="17"/>
  <c r="B27" i="17"/>
  <c r="A27" i="17"/>
  <c r="J26" i="17"/>
  <c r="I26" i="17"/>
  <c r="H26" i="17"/>
  <c r="G26" i="17"/>
  <c r="F26" i="17"/>
  <c r="E26" i="17"/>
  <c r="D26" i="17"/>
  <c r="C26" i="17"/>
  <c r="B26" i="17"/>
  <c r="A26" i="17"/>
  <c r="J25" i="17"/>
  <c r="I25" i="17"/>
  <c r="H25" i="17"/>
  <c r="G25" i="17"/>
  <c r="F25" i="17"/>
  <c r="E25" i="17"/>
  <c r="D25" i="17"/>
  <c r="C25" i="17"/>
  <c r="B25" i="17"/>
  <c r="A25" i="17"/>
  <c r="J24" i="17"/>
  <c r="I24" i="17"/>
  <c r="H24" i="17"/>
  <c r="G24" i="17"/>
  <c r="F24" i="17"/>
  <c r="E24" i="17"/>
  <c r="D24" i="17"/>
  <c r="C24" i="17"/>
  <c r="B24" i="17"/>
  <c r="A24" i="17"/>
  <c r="J23" i="17"/>
  <c r="I23" i="17"/>
  <c r="H23" i="17"/>
  <c r="G23" i="17"/>
  <c r="F23" i="17"/>
  <c r="E23" i="17"/>
  <c r="D23" i="17"/>
  <c r="C23" i="17"/>
  <c r="B23" i="17"/>
  <c r="A23" i="17"/>
  <c r="J22" i="17"/>
  <c r="I22" i="17"/>
  <c r="H22" i="17"/>
  <c r="G22" i="17"/>
  <c r="F22" i="17"/>
  <c r="E22" i="17"/>
  <c r="D22" i="17"/>
  <c r="C22" i="17"/>
  <c r="B22" i="17"/>
  <c r="A22" i="17"/>
  <c r="J21" i="17"/>
  <c r="I21" i="17"/>
  <c r="H21" i="17"/>
  <c r="G21" i="17"/>
  <c r="F21" i="17"/>
  <c r="E21" i="17"/>
  <c r="D21" i="17"/>
  <c r="C21" i="17"/>
  <c r="B21" i="17"/>
  <c r="A21" i="17"/>
  <c r="J20" i="17"/>
  <c r="I20" i="17"/>
  <c r="H20" i="17"/>
  <c r="G20" i="17"/>
  <c r="F20" i="17"/>
  <c r="E20" i="17"/>
  <c r="D20" i="17"/>
  <c r="C20" i="17"/>
  <c r="B20" i="17"/>
  <c r="A20" i="17"/>
  <c r="J19" i="17"/>
  <c r="I19" i="17"/>
  <c r="H19" i="17"/>
  <c r="G19" i="17"/>
  <c r="F19" i="17"/>
  <c r="E19" i="17"/>
  <c r="D19" i="17"/>
  <c r="C19" i="17"/>
  <c r="B19" i="17"/>
  <c r="A19" i="17"/>
  <c r="J18" i="17"/>
  <c r="I18" i="17"/>
  <c r="H18" i="17"/>
  <c r="G18" i="17"/>
  <c r="F18" i="17"/>
  <c r="E18" i="17"/>
  <c r="D18" i="17"/>
  <c r="C18" i="17"/>
  <c r="B18" i="17"/>
  <c r="A18" i="17"/>
  <c r="J17" i="17"/>
  <c r="I17" i="17"/>
  <c r="H17" i="17"/>
  <c r="G17" i="17"/>
  <c r="F17" i="17"/>
  <c r="E17" i="17"/>
  <c r="D17" i="17"/>
  <c r="C17" i="17"/>
  <c r="B17" i="17"/>
  <c r="A17" i="17"/>
  <c r="J16" i="17"/>
  <c r="I16" i="17"/>
  <c r="H16" i="17"/>
  <c r="G16" i="17"/>
  <c r="F16" i="17"/>
  <c r="E16" i="17"/>
  <c r="D16" i="17"/>
  <c r="C16" i="17"/>
  <c r="B16" i="17"/>
  <c r="A16" i="17"/>
  <c r="J15" i="17"/>
  <c r="I15" i="17"/>
  <c r="H15" i="17"/>
  <c r="G15" i="17"/>
  <c r="F15" i="17"/>
  <c r="E15" i="17"/>
  <c r="D15" i="17"/>
  <c r="C15" i="17"/>
  <c r="B15" i="17"/>
  <c r="A15" i="17"/>
  <c r="J14" i="17"/>
  <c r="I14" i="17"/>
  <c r="H14" i="17"/>
  <c r="G14" i="17"/>
  <c r="F14" i="17"/>
  <c r="E14" i="17"/>
  <c r="D14" i="17"/>
  <c r="C14" i="17"/>
  <c r="B14" i="17"/>
  <c r="A14" i="17"/>
  <c r="J13" i="17"/>
  <c r="I13" i="17"/>
  <c r="H13" i="17"/>
  <c r="G13" i="17"/>
  <c r="F13" i="17"/>
  <c r="E13" i="17"/>
  <c r="D13" i="17"/>
  <c r="C13" i="17"/>
  <c r="B13" i="17"/>
  <c r="A13" i="17"/>
  <c r="J12" i="17"/>
  <c r="I12" i="17"/>
  <c r="H12" i="17"/>
  <c r="G12" i="17"/>
  <c r="F12" i="17"/>
  <c r="E12" i="17"/>
  <c r="D12" i="17"/>
  <c r="C12" i="17"/>
  <c r="B12" i="17"/>
  <c r="A12" i="17"/>
  <c r="J11" i="17"/>
  <c r="I11" i="17"/>
  <c r="H11" i="17"/>
  <c r="G11" i="17"/>
  <c r="F11" i="17"/>
  <c r="E11" i="17"/>
  <c r="D11" i="17"/>
  <c r="C11" i="17"/>
  <c r="B11" i="17"/>
  <c r="A11" i="17"/>
  <c r="J10" i="17"/>
  <c r="I10" i="17"/>
  <c r="H10" i="17"/>
  <c r="G10" i="17"/>
  <c r="F10" i="17"/>
  <c r="E10" i="17"/>
  <c r="D10" i="17"/>
  <c r="C10" i="17"/>
  <c r="B10" i="17"/>
  <c r="A10" i="17"/>
  <c r="J9" i="17"/>
  <c r="I9" i="17"/>
  <c r="H9" i="17"/>
  <c r="G9" i="17"/>
  <c r="F9" i="17"/>
  <c r="E9" i="17"/>
  <c r="D9" i="17"/>
  <c r="C9" i="17"/>
  <c r="B9" i="17"/>
  <c r="A9" i="17"/>
  <c r="J8" i="17"/>
  <c r="I8" i="17"/>
  <c r="H8" i="17"/>
  <c r="G8" i="17"/>
  <c r="F8" i="17"/>
  <c r="E8" i="17"/>
  <c r="D8" i="17"/>
  <c r="C8" i="17"/>
  <c r="B8" i="17"/>
  <c r="I6" i="17"/>
  <c r="H6" i="17"/>
  <c r="F6" i="17"/>
  <c r="E6" i="17"/>
  <c r="C6" i="17"/>
  <c r="B6" i="17"/>
  <c r="A8" i="17"/>
  <c r="A32" i="4"/>
  <c r="A43" i="17"/>
  <c r="A71" i="16"/>
  <c r="A56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6F714A-FCFA-481D-A989-62B44BA72D5F}" keepAlive="1" name="Consulta - usda_consulta_arroz" description="Conexão com a consulta 'usda_consulta_arroz' na pasta de trabalho." type="5" refreshedVersion="8" background="1" saveData="1">
    <dbPr connection="Provider=Microsoft.Mashup.OleDb.1;Data Source=$Workbook$;Location=usda_consulta_arroz;Extended Properties=&quot;&quot;" command="SELECT * FROM [usda_consulta_arroz]"/>
  </connection>
</connections>
</file>

<file path=xl/sharedStrings.xml><?xml version="1.0" encoding="utf-8"?>
<sst xmlns="http://schemas.openxmlformats.org/spreadsheetml/2006/main" count="375" uniqueCount="114">
  <si>
    <t>Safra</t>
  </si>
  <si>
    <t>ÁREA (Em mil ha)</t>
  </si>
  <si>
    <t>PRODUTIVIDADE (Em kg/ha)</t>
  </si>
  <si>
    <t>PRODUÇÃO (Em mil t)</t>
  </si>
  <si>
    <t>VAR. %</t>
  </si>
  <si>
    <t>REGIÃO/UF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</si>
  <si>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</si>
  <si>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</si>
  <si>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</si>
  <si>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</si>
  <si>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</si>
  <si>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</si>
  <si>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</si>
  <si>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</si>
  <si>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</si>
  <si>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Total</t>
  </si>
  <si>
    <t>UF/Regiões Amparadas</t>
  </si>
  <si>
    <t>Produto</t>
  </si>
  <si>
    <t>Unidade</t>
  </si>
  <si>
    <t>R$/Unid.</t>
  </si>
  <si>
    <t>Inicio Vigência</t>
  </si>
  <si>
    <t>Sul (exceto PR)</t>
  </si>
  <si>
    <t>TP 1- 58/10</t>
  </si>
  <si>
    <t>50 kg</t>
  </si>
  <si>
    <t>Arroz Longo Fino em Casca</t>
  </si>
  <si>
    <t>Sudeste, Nordeste, Centro-Oeste, Norte e PR</t>
  </si>
  <si>
    <t>60 kg</t>
  </si>
  <si>
    <t>Fonte: Conab</t>
  </si>
  <si>
    <t>10061010Arroz com casca (arroz paddy), para semeadura</t>
  </si>
  <si>
    <t>10061091Arroz com casca (arroz paddy), parboilizado</t>
  </si>
  <si>
    <t>10061092Arroz com casca (arroz paddy), não parboilizado</t>
  </si>
  <si>
    <t>10062010Arroz descascado (arroz cargo ou castanho), descascado, parboilizado</t>
  </si>
  <si>
    <t>10062020Arroz descascado (arroz cargo ou castanho), não parboilizado</t>
  </si>
  <si>
    <t>10063011Arroz semibranqueado ou branqueado, parboilizado, polido ou brunido</t>
  </si>
  <si>
    <t>10063019Outros tipode de arroz semibranqueado ou branqueado, parboilizado</t>
  </si>
  <si>
    <t>10063021Arroz semibranqueado ou branqueado, não parboilizado, polido ou brunido</t>
  </si>
  <si>
    <t>10063029Outros tipode de arroz semibranqueado ou branqueado, não parboilizado</t>
  </si>
  <si>
    <t>10064000Arroz quebrado</t>
  </si>
  <si>
    <t>NCM's utilizados:</t>
  </si>
  <si>
    <t>Brasil</t>
  </si>
  <si>
    <t>Comparativo de área, produtividade e produção</t>
  </si>
  <si>
    <t>Operação/Mês</t>
  </si>
  <si>
    <t>Safra 2021/2022</t>
  </si>
  <si>
    <t>Outros</t>
  </si>
  <si>
    <t>Importações de  Arroz base casca - Principais origens</t>
  </si>
  <si>
    <t>Destino</t>
  </si>
  <si>
    <t>Arroz em casca - Quadros de Suprimento (milhões de t)</t>
  </si>
  <si>
    <t>Arroz Base Casca - Importações e Exportações Mensais</t>
  </si>
  <si>
    <t>Exportações de  Arroz base casca - Principais origens</t>
  </si>
  <si>
    <t xml:space="preserve"> Arroz em casca - Preços Mínimos de Garantia</t>
  </si>
  <si>
    <t>Fev/22 a Jan/23</t>
  </si>
  <si>
    <t>Tipo
Classe
Básico</t>
  </si>
  <si>
    <t>Safra 2022/2023</t>
  </si>
  <si>
    <t>Fev/23 a Jan/24</t>
  </si>
  <si>
    <t>Arroz  – Safras 2022/23 e 2023/24 - Total</t>
  </si>
  <si>
    <t>Safra 2023/2024</t>
  </si>
  <si>
    <t>Fev/24 a Jan/25</t>
  </si>
  <si>
    <t>Centro-Oeste, Norte, Sudeste e PR</t>
  </si>
  <si>
    <t>Produto_</t>
  </si>
  <si>
    <t>Pais_</t>
  </si>
  <si>
    <t>Ano_</t>
  </si>
  <si>
    <t>Estoque_Inicial</t>
  </si>
  <si>
    <t>Producao_</t>
  </si>
  <si>
    <t>Importacao_</t>
  </si>
  <si>
    <t>Suprimento_Total</t>
  </si>
  <si>
    <t>Exportacao_</t>
  </si>
  <si>
    <t>Consumo_Domestico</t>
  </si>
  <si>
    <t>Uso_Domestico</t>
  </si>
  <si>
    <t>Estoque_Final</t>
  </si>
  <si>
    <t>Relacao_grao</t>
  </si>
  <si>
    <t>Suprimento_Grao</t>
  </si>
  <si>
    <t>Suprimento_Arroz</t>
  </si>
  <si>
    <t>Arroz em Casca</t>
  </si>
  <si>
    <t>Argentina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</si>
  <si>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</si>
  <si>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</si>
  <si>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</si>
  <si>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</si>
  <si>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</si>
  <si>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</si>
  <si>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</si>
  <si>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</si>
  <si>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</si>
  <si>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</si>
  <si>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Paraguai</t>
  </si>
  <si>
    <t>Estados Unidos</t>
  </si>
  <si>
    <t>Uruguai</t>
  </si>
  <si>
    <t>Mundo</t>
  </si>
  <si>
    <t>Rótulos de Linha</t>
  </si>
  <si>
    <t>Estoque Inicial</t>
  </si>
  <si>
    <t>Produção</t>
  </si>
  <si>
    <t>Importação</t>
  </si>
  <si>
    <t>Suprimento</t>
  </si>
  <si>
    <t xml:space="preserve"> Consumo Doméstico</t>
  </si>
  <si>
    <t>Exportação</t>
  </si>
  <si>
    <t>Estoque Final</t>
  </si>
  <si>
    <t>Relação % Estoque Final / Consumo</t>
  </si>
  <si>
    <t>2024/2025</t>
  </si>
  <si>
    <r>
      <t>Arroz em casca - BRASIL</t>
    </r>
    <r>
      <rPr>
        <sz val="12"/>
        <rFont val="Calibri"/>
        <family val="2"/>
        <scheme val="minor"/>
      </rPr>
      <t xml:space="preserve"> (milhões de toneladas)</t>
    </r>
  </si>
  <si>
    <t>Consumo Doméstico</t>
  </si>
  <si>
    <t xml:space="preserve"> Exportação</t>
  </si>
  <si>
    <t>Rel. % Est. Final/Consumo</t>
  </si>
  <si>
    <t>Dividir</t>
  </si>
  <si>
    <t>Percentuais aplicação para transformar dados em ARROZ BASE CASCA</t>
  </si>
  <si>
    <t>PAÍS</t>
  </si>
  <si>
    <t>Producao_Bruta</t>
  </si>
  <si>
    <t xml:space="preserve"> Estoque_Inicial</t>
  </si>
  <si>
    <t xml:space="preserve"> Producao_Bruta</t>
  </si>
  <si>
    <t xml:space="preserve"> Importacao_</t>
  </si>
  <si>
    <t xml:space="preserve"> Consumo_Domestico</t>
  </si>
  <si>
    <t xml:space="preserve"> Exportacao_</t>
  </si>
  <si>
    <t xml:space="preserve"> Estoque_Final</t>
  </si>
  <si>
    <t xml:space="preserve"> Relacao_grao</t>
  </si>
  <si>
    <t>Soma de Suprimento Arroz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</si>
</sst>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\-?_);_(@_)"/>
    <numFmt numFmtId="167" formatCode="_(* #,##0_);_(* \(#,##0\);_(* \-_);_(@_)"/>
    <numFmt numFmtId="168" formatCode="#,##0.00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Tahoma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Lucida Sans Unicode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465866"/>
      <name val="Calibri"/>
      <family val="2"/>
      <scheme val="minor"/>
    </font>
    <font>
      <sz val="10"/>
      <color rgb="FF465866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1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indexed="1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FF4FD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EDEDED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indexed="64"/>
      </right>
      <top/>
      <bottom style="thin">
        <color theme="9" tint="0.39997558519241921"/>
      </bottom>
      <diagonal/>
    </border>
    <border>
      <left style="thin">
        <color indexed="64"/>
      </left>
      <right/>
      <top/>
      <bottom style="thin">
        <color theme="9" tint="0.399975585192419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2">
    <xf numFmtId="0" fontId="0" fillId="0" borderId="0" xfId="0"/>
    <xf numFmtId="41" fontId="1" fillId="0" borderId="0" xfId="0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10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indent="1"/>
    </xf>
    <xf numFmtId="3" fontId="0" fillId="0" borderId="3" xfId="0" applyNumberFormat="1" applyBorder="1"/>
    <xf numFmtId="3" fontId="0" fillId="0" borderId="1" xfId="0" applyNumberFormat="1" applyBorder="1"/>
    <xf numFmtId="0" fontId="0" fillId="0" borderId="4" xfId="0" applyBorder="1" applyAlignment="1">
      <alignment horizontal="left" indent="1"/>
    </xf>
    <xf numFmtId="3" fontId="0" fillId="0" borderId="18" xfId="0" applyNumberFormat="1" applyBorder="1"/>
    <xf numFmtId="3" fontId="0" fillId="0" borderId="15" xfId="0" applyNumberFormat="1" applyBorder="1"/>
    <xf numFmtId="3" fontId="0" fillId="0" borderId="4" xfId="0" applyNumberFormat="1" applyBorder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2" fillId="8" borderId="7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left"/>
    </xf>
    <xf numFmtId="3" fontId="12" fillId="6" borderId="23" xfId="0" applyNumberFormat="1" applyFont="1" applyFill="1" applyBorder="1"/>
    <xf numFmtId="3" fontId="12" fillId="6" borderId="22" xfId="0" applyNumberFormat="1" applyFont="1" applyFill="1" applyBorder="1"/>
    <xf numFmtId="3" fontId="12" fillId="6" borderId="21" xfId="0" applyNumberFormat="1" applyFont="1" applyFill="1" applyBorder="1"/>
    <xf numFmtId="0" fontId="12" fillId="5" borderId="21" xfId="0" applyFont="1" applyFill="1" applyBorder="1" applyAlignment="1">
      <alignment horizontal="left"/>
    </xf>
    <xf numFmtId="3" fontId="12" fillId="5" borderId="23" xfId="0" applyNumberFormat="1" applyFont="1" applyFill="1" applyBorder="1"/>
    <xf numFmtId="3" fontId="12" fillId="5" borderId="22" xfId="0" applyNumberFormat="1" applyFont="1" applyFill="1" applyBorder="1"/>
    <xf numFmtId="3" fontId="12" fillId="5" borderId="21" xfId="0" applyNumberFormat="1" applyFont="1" applyFill="1" applyBorder="1"/>
    <xf numFmtId="41" fontId="18" fillId="0" borderId="0" xfId="0" applyNumberFormat="1" applyFont="1" applyAlignment="1">
      <alignment vertical="center"/>
    </xf>
    <xf numFmtId="0" fontId="12" fillId="11" borderId="14" xfId="0" applyFont="1" applyFill="1" applyBorder="1" applyAlignment="1">
      <alignment horizontal="center" vertical="center"/>
    </xf>
    <xf numFmtId="41" fontId="19" fillId="0" borderId="0" xfId="0" applyNumberFormat="1" applyFont="1" applyAlignment="1">
      <alignment vertical="center"/>
    </xf>
    <xf numFmtId="165" fontId="22" fillId="3" borderId="24" xfId="0" applyNumberFormat="1" applyFont="1" applyFill="1" applyBorder="1" applyAlignment="1">
      <alignment horizontal="center" vertical="center"/>
    </xf>
    <xf numFmtId="166" fontId="20" fillId="12" borderId="24" xfId="0" applyNumberFormat="1" applyFont="1" applyFill="1" applyBorder="1" applyAlignment="1">
      <alignment horizontal="center" vertical="center"/>
    </xf>
    <xf numFmtId="167" fontId="20" fillId="12" borderId="24" xfId="0" applyNumberFormat="1" applyFont="1" applyFill="1" applyBorder="1" applyAlignment="1">
      <alignment horizontal="center" vertical="center"/>
    </xf>
    <xf numFmtId="166" fontId="21" fillId="0" borderId="24" xfId="0" applyNumberFormat="1" applyFont="1" applyBorder="1" applyAlignment="1">
      <alignment vertical="center"/>
    </xf>
    <xf numFmtId="167" fontId="21" fillId="0" borderId="24" xfId="0" applyNumberFormat="1" applyFont="1" applyBorder="1" applyAlignment="1">
      <alignment vertical="center"/>
    </xf>
    <xf numFmtId="166" fontId="21" fillId="0" borderId="24" xfId="0" applyNumberFormat="1" applyFont="1" applyBorder="1" applyAlignment="1">
      <alignment horizontal="center" vertical="center"/>
    </xf>
    <xf numFmtId="166" fontId="20" fillId="13" borderId="24" xfId="0" applyNumberFormat="1" applyFont="1" applyFill="1" applyBorder="1" applyAlignment="1">
      <alignment horizontal="center" vertical="center"/>
    </xf>
    <xf numFmtId="167" fontId="20" fillId="13" borderId="24" xfId="0" applyNumberFormat="1" applyFont="1" applyFill="1" applyBorder="1" applyAlignment="1">
      <alignment horizontal="center" vertical="center"/>
    </xf>
    <xf numFmtId="41" fontId="23" fillId="0" borderId="0" xfId="0" applyNumberFormat="1" applyFont="1" applyAlignment="1">
      <alignment vertical="center"/>
    </xf>
    <xf numFmtId="165" fontId="22" fillId="3" borderId="26" xfId="0" applyNumberFormat="1" applyFont="1" applyFill="1" applyBorder="1" applyAlignment="1">
      <alignment horizontal="center" vertical="center"/>
    </xf>
    <xf numFmtId="165" fontId="20" fillId="12" borderId="25" xfId="0" applyNumberFormat="1" applyFont="1" applyFill="1" applyBorder="1" applyAlignment="1">
      <alignment vertical="center"/>
    </xf>
    <xf numFmtId="166" fontId="20" fillId="12" borderId="26" xfId="0" applyNumberFormat="1" applyFont="1" applyFill="1" applyBorder="1" applyAlignment="1">
      <alignment horizontal="center" vertical="center"/>
    </xf>
    <xf numFmtId="165" fontId="21" fillId="0" borderId="25" xfId="0" applyNumberFormat="1" applyFont="1" applyBorder="1" applyAlignment="1">
      <alignment horizontal="left" vertical="center" indent="1"/>
    </xf>
    <xf numFmtId="166" fontId="21" fillId="0" borderId="26" xfId="0" applyNumberFormat="1" applyFont="1" applyBorder="1" applyAlignment="1">
      <alignment vertical="center"/>
    </xf>
    <xf numFmtId="165" fontId="20" fillId="13" borderId="25" xfId="0" applyNumberFormat="1" applyFont="1" applyFill="1" applyBorder="1" applyAlignment="1">
      <alignment vertical="center"/>
    </xf>
    <xf numFmtId="166" fontId="20" fillId="13" borderId="26" xfId="0" applyNumberFormat="1" applyFont="1" applyFill="1" applyBorder="1" applyAlignment="1">
      <alignment horizontal="center" vertical="center"/>
    </xf>
    <xf numFmtId="0" fontId="24" fillId="0" borderId="0" xfId="3" applyFont="1"/>
    <xf numFmtId="0" fontId="12" fillId="11" borderId="15" xfId="0" pivotButton="1" applyFont="1" applyFill="1" applyBorder="1" applyAlignment="1">
      <alignment horizontal="center" vertical="center" wrapText="1"/>
    </xf>
    <xf numFmtId="0" fontId="12" fillId="11" borderId="21" xfId="0" pivotButton="1" applyFont="1" applyFill="1" applyBorder="1" applyAlignment="1">
      <alignment horizontal="center" vertical="center" wrapText="1"/>
    </xf>
    <xf numFmtId="0" fontId="12" fillId="11" borderId="22" xfId="0" pivotButton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12" fillId="11" borderId="4" xfId="0" pivotButton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/>
    </xf>
    <xf numFmtId="3" fontId="12" fillId="3" borderId="6" xfId="0" applyNumberFormat="1" applyFont="1" applyFill="1" applyBorder="1" applyAlignment="1">
      <alignment vertical="center"/>
    </xf>
    <xf numFmtId="3" fontId="12" fillId="3" borderId="5" xfId="0" applyNumberFormat="1" applyFont="1" applyFill="1" applyBorder="1" applyAlignment="1">
      <alignment vertical="center"/>
    </xf>
    <xf numFmtId="0" fontId="12" fillId="11" borderId="15" xfId="0" pivotButton="1" applyFont="1" applyFill="1" applyBorder="1" applyAlignment="1">
      <alignment horizontal="center" vertical="top"/>
    </xf>
    <xf numFmtId="3" fontId="12" fillId="3" borderId="8" xfId="0" applyNumberFormat="1" applyFont="1" applyFill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12" fillId="7" borderId="5" xfId="0" applyFont="1" applyFill="1" applyBorder="1" applyAlignment="1">
      <alignment horizontal="left" vertical="center"/>
    </xf>
    <xf numFmtId="3" fontId="12" fillId="7" borderId="8" xfId="0" applyNumberFormat="1" applyFont="1" applyFill="1" applyBorder="1" applyAlignment="1">
      <alignment vertical="center"/>
    </xf>
    <xf numFmtId="3" fontId="12" fillId="7" borderId="6" xfId="0" applyNumberFormat="1" applyFont="1" applyFill="1" applyBorder="1" applyAlignment="1">
      <alignment vertical="center"/>
    </xf>
    <xf numFmtId="3" fontId="12" fillId="7" borderId="5" xfId="0" applyNumberFormat="1" applyFont="1" applyFill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0" fontId="12" fillId="6" borderId="19" xfId="0" applyFont="1" applyFill="1" applyBorder="1" applyAlignment="1">
      <alignment horizontal="left" vertical="center"/>
    </xf>
    <xf numFmtId="3" fontId="12" fillId="6" borderId="19" xfId="0" applyNumberFormat="1" applyFont="1" applyFill="1" applyBorder="1" applyAlignment="1">
      <alignment vertical="center"/>
    </xf>
    <xf numFmtId="43" fontId="15" fillId="6" borderId="19" xfId="5" applyFont="1" applyFill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9" fontId="0" fillId="0" borderId="20" xfId="5" applyNumberFormat="1" applyFont="1" applyBorder="1" applyAlignment="1">
      <alignment horizontal="center" vertical="center"/>
    </xf>
    <xf numFmtId="9" fontId="0" fillId="0" borderId="3" xfId="6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5" fontId="0" fillId="0" borderId="13" xfId="0" applyNumberFormat="1" applyBorder="1" applyAlignment="1">
      <alignment vertical="center"/>
    </xf>
    <xf numFmtId="9" fontId="0" fillId="0" borderId="18" xfId="6" applyFont="1" applyBorder="1" applyAlignment="1">
      <alignment horizontal="center" vertical="center"/>
    </xf>
    <xf numFmtId="0" fontId="12" fillId="9" borderId="19" xfId="0" applyFont="1" applyFill="1" applyBorder="1" applyAlignment="1">
      <alignment horizontal="left" vertical="center"/>
    </xf>
    <xf numFmtId="165" fontId="12" fillId="9" borderId="19" xfId="0" applyNumberFormat="1" applyFont="1" applyFill="1" applyBorder="1" applyAlignment="1">
      <alignment vertical="center"/>
    </xf>
    <xf numFmtId="4" fontId="17" fillId="9" borderId="19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9" fontId="0" fillId="0" borderId="20" xfId="6" applyFont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0" fontId="12" fillId="10" borderId="19" xfId="0" applyFont="1" applyFill="1" applyBorder="1" applyAlignment="1">
      <alignment horizontal="left" vertical="center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2" fillId="11" borderId="15" xfId="0" applyFont="1" applyFill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164" fontId="24" fillId="0" borderId="9" xfId="4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164" fontId="24" fillId="0" borderId="10" xfId="4" applyFont="1" applyFill="1" applyBorder="1" applyAlignment="1">
      <alignment vertical="center"/>
    </xf>
    <xf numFmtId="0" fontId="24" fillId="0" borderId="0" xfId="0" applyFont="1" applyAlignment="1">
      <alignment vertical="center"/>
    </xf>
    <xf numFmtId="41" fontId="27" fillId="0" borderId="0" xfId="0" applyNumberFormat="1" applyFont="1" applyAlignment="1">
      <alignment vertical="center"/>
    </xf>
    <xf numFmtId="0" fontId="28" fillId="2" borderId="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left" vertical="center"/>
    </xf>
    <xf numFmtId="4" fontId="12" fillId="6" borderId="29" xfId="0" applyNumberFormat="1" applyFont="1" applyFill="1" applyBorder="1" applyAlignment="1">
      <alignment horizontal="center" vertical="center" wrapText="1"/>
    </xf>
    <xf numFmtId="165" fontId="12" fillId="6" borderId="28" xfId="0" applyNumberFormat="1" applyFont="1" applyFill="1" applyBorder="1" applyAlignment="1">
      <alignment horizontal="center" vertical="center" wrapText="1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168" fontId="12" fillId="6" borderId="19" xfId="0" applyNumberFormat="1" applyFont="1" applyFill="1" applyBorder="1" applyAlignment="1">
      <alignment vertical="center"/>
    </xf>
    <xf numFmtId="168" fontId="12" fillId="10" borderId="19" xfId="0" applyNumberFormat="1" applyFont="1" applyFill="1" applyBorder="1" applyAlignment="1">
      <alignment vertical="center"/>
    </xf>
    <xf numFmtId="168" fontId="0" fillId="0" borderId="13" xfId="0" applyNumberForma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4" fillId="0" borderId="0" xfId="0" applyFont="1" applyAlignment="1">
      <alignment horizontal="center" vertical="center"/>
    </xf>
    <xf numFmtId="41" fontId="13" fillId="0" borderId="4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quotePrefix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/>
    </xf>
    <xf numFmtId="0" fontId="25" fillId="9" borderId="5" xfId="0" applyFont="1" applyFill="1" applyBorder="1" applyAlignment="1">
      <alignment horizontal="center" vertical="center"/>
    </xf>
    <xf numFmtId="0" fontId="25" fillId="14" borderId="4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165" fontId="22" fillId="3" borderId="25" xfId="0" applyNumberFormat="1" applyFont="1" applyFill="1" applyBorder="1" applyAlignment="1">
      <alignment horizontal="center" vertical="center"/>
    </xf>
    <xf numFmtId="4" fontId="22" fillId="3" borderId="24" xfId="0" applyNumberFormat="1" applyFont="1" applyFill="1" applyBorder="1" applyAlignment="1">
      <alignment horizontal="center" vertical="center"/>
    </xf>
    <xf numFmtId="165" fontId="22" fillId="3" borderId="24" xfId="0" applyNumberFormat="1" applyFont="1" applyFill="1" applyBorder="1" applyAlignment="1">
      <alignment horizontal="center" vertical="center"/>
    </xf>
    <xf numFmtId="4" fontId="22" fillId="3" borderId="26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/>
    </xf>
    <xf numFmtId="0" fontId="12" fillId="11" borderId="14" xfId="0" pivotButton="1" applyFont="1" applyFill="1" applyBorder="1" applyAlignment="1">
      <alignment horizontal="center" vertical="center" wrapText="1"/>
    </xf>
    <xf numFmtId="0" fontId="12" fillId="11" borderId="15" xfId="0" pivotButton="1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_aliceweb20110819100727378" xfId="3" xr:uid="{00000000-0005-0000-0000-000003000000}"/>
    <cellStyle name="Porcentagem" xfId="6" builtinId="5"/>
    <cellStyle name="Vírgula" xfId="5" builtinId="3"/>
    <cellStyle name="Vírgula 2" xfId="4" xr:uid="{00000000-0005-0000-0000-000007000000}"/>
  </cellStyles>
  <dxfs count="29">
    <dxf>
      <alignment wrapText="1"/>
    </dxf>
    <dxf>
      <alignment wrapText="1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0" formatCode="General"/>
    </dxf>
    <dxf>
      <numFmt numFmtId="0" formatCode="General"/>
    </dxf>
    <dxf>
      <numFmt numFmtId="0" formatCode="General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44C459"/>
      <color rgb="FF0000FF"/>
      <color rgb="FF1A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585742</xdr:colOff>
      <xdr:row>21</xdr:row>
      <xdr:rowOff>97461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F2FFF88-6403-04AB-AC2B-F253683A1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72142" cy="35359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9</xdr:col>
      <xdr:colOff>585742</xdr:colOff>
      <xdr:row>44</xdr:row>
      <xdr:rowOff>159948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3A0BDE-36CD-DE54-3E0E-23193F19F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62375"/>
          <a:ext cx="6072142" cy="35603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pa/Sum&#225;rios/Atualizar/Usda%20-%20Oferta%20e%20Demanda%20-%20GRA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pa/Sum&#225;rios/Atualizar/Dados%20Gerais%20Sum&#225;rios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Conab%20-%20Oferta%20e%20Demanda%20-%20GRAOS.xlsx" TargetMode="External"/><Relationship Id="rId1" Type="http://schemas.openxmlformats.org/officeDocument/2006/relationships/externalLinkPath" Target="/Mapa/Sum&#225;rios/Atualizar/Conab%20-%20Oferta%20e%20Demanda%20-%20GRA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pa/Sum&#225;rios/Atualizar/Levantamento%20de%20safras%20-%20Conab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Com&#233;rcio%20Exterior%20-%20Mensal.xlsx" TargetMode="External"/><Relationship Id="rId1" Type="http://schemas.openxmlformats.org/officeDocument/2006/relationships/externalLinkPath" Target="/Mapa/Sum&#225;rios/Atualizar/Com&#233;rcio%20Exterior%20-%20Mensal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Com&#233;rcio%20Exterior%20-%20Paises.xlsx" TargetMode="External"/><Relationship Id="rId1" Type="http://schemas.openxmlformats.org/officeDocument/2006/relationships/externalLinkPath" Target="/Mapa/Sum&#225;rios/Atualizar/Com&#233;rcio%20Exterior%20-%20Paises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Pre&#231;os%20M&#233;dios%20Gr&#225;ficos.xlsx" TargetMode="External"/><Relationship Id="rId1" Type="http://schemas.openxmlformats.org/officeDocument/2006/relationships/externalLinkPath" Target="/Mapa/Sum&#225;rios/Atualizar/Pre&#231;os%20M&#233;dios%20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da_algodao"/>
      <sheetName val="Usda_arroz"/>
      <sheetName val="Usda_milho"/>
      <sheetName val="Usda_soja"/>
      <sheetName val="Usda_farelo"/>
      <sheetName val="Usda_oleo"/>
      <sheetName val="Usda_trigo"/>
      <sheetName val="Usda_suco_laranja"/>
      <sheetName val="Usda_laranja_fresca"/>
      <sheetName val="Dinamica1"/>
      <sheetName val="Base_Dados_Grão"/>
      <sheetName val="Tradução_Grão"/>
      <sheetName val="Extração_PSO_Grão"/>
      <sheetName val="Atributo_ajuste"/>
      <sheetName val="Atributo_Grão"/>
    </sheetNames>
    <sheetDataSet>
      <sheetData sheetId="0"/>
      <sheetData sheetId="1">
        <row r="48">
          <cell r="B48"/>
          <cell r="C48"/>
          <cell r="D48"/>
          <cell r="E48"/>
          <cell r="F48"/>
          <cell r="G48"/>
          <cell r="H48"/>
          <cell r="I48"/>
        </row>
        <row r="49">
          <cell r="B49"/>
          <cell r="C49"/>
          <cell r="D49"/>
          <cell r="E49"/>
          <cell r="F49"/>
          <cell r="G49"/>
          <cell r="H49"/>
          <cell r="I49"/>
        </row>
        <row r="50">
          <cell r="B50"/>
          <cell r="C50"/>
          <cell r="D50"/>
          <cell r="E50"/>
          <cell r="F50"/>
          <cell r="G50"/>
          <cell r="H50"/>
          <cell r="I50"/>
        </row>
        <row r="51">
          <cell r="B51"/>
          <cell r="C51"/>
          <cell r="D51"/>
          <cell r="E51"/>
          <cell r="F51"/>
          <cell r="G51"/>
          <cell r="H51"/>
          <cell r="I51"/>
        </row>
        <row r="52">
          <cell r="A52"/>
          <cell r="B52"/>
          <cell r="C52"/>
          <cell r="D52"/>
          <cell r="E52"/>
          <cell r="F52"/>
          <cell r="G52"/>
          <cell r="H52"/>
          <cell r="I52"/>
        </row>
        <row r="53">
          <cell r="A53"/>
          <cell r="B53"/>
          <cell r="C53"/>
          <cell r="D53"/>
          <cell r="E53"/>
          <cell r="F53"/>
          <cell r="G53"/>
          <cell r="H53"/>
          <cell r="I53"/>
        </row>
        <row r="54">
          <cell r="A54"/>
          <cell r="B54"/>
          <cell r="C54"/>
          <cell r="D54"/>
          <cell r="E54"/>
          <cell r="F54"/>
          <cell r="G54"/>
          <cell r="H54"/>
          <cell r="I54"/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</sheetNames>
    <sheetDataSet>
      <sheetData sheetId="0">
        <row r="2">
          <cell r="E2" t="str">
            <v>Fonte: Usda (www.usda.gov) - junho-2024</v>
          </cell>
        </row>
        <row r="3">
          <cell r="E3" t="str">
            <v>Fonte: Conab (www.conab.gov.br) - Safra 2023/24 - 9° Levantamento da safra de grãos - junho-2024</v>
          </cell>
        </row>
        <row r="6">
          <cell r="E6" t="str">
            <v>Fonte: Ministério da Fazenda/Decex/Secex (www.comexstat.mdic.gov.br) - 31/05/2024, inclusive.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ab_algodao"/>
      <sheetName val="Conab_arroz"/>
      <sheetName val="Conab_complexo soja"/>
      <sheetName val="Conab_feijao"/>
      <sheetName val="Conab_trigo"/>
      <sheetName val="Conab_milho"/>
      <sheetName val="Dinamica_Conab"/>
      <sheetName val="Conab"/>
    </sheetNames>
    <sheetDataSet>
      <sheetData sheetId="0"/>
      <sheetData sheetId="1">
        <row r="4">
          <cell r="A4" t="str">
            <v>2014/15</v>
          </cell>
          <cell r="B4">
            <v>2304.9</v>
          </cell>
          <cell r="C4">
            <v>12448.6</v>
          </cell>
          <cell r="D4">
            <v>510</v>
          </cell>
          <cell r="E4">
            <v>15263.5</v>
          </cell>
          <cell r="F4">
            <v>11830.5</v>
          </cell>
          <cell r="G4">
            <v>1311.1</v>
          </cell>
          <cell r="H4">
            <v>2121.9</v>
          </cell>
          <cell r="I4">
            <v>0.1793584379358438</v>
          </cell>
        </row>
        <row r="5">
          <cell r="A5" t="str">
            <v>2015/16</v>
          </cell>
          <cell r="B5">
            <v>2121.9</v>
          </cell>
          <cell r="C5">
            <v>10603</v>
          </cell>
          <cell r="D5">
            <v>1044.0999999999999</v>
          </cell>
          <cell r="E5">
            <v>13769</v>
          </cell>
          <cell r="F5">
            <v>11096.6</v>
          </cell>
          <cell r="G5">
            <v>935.5</v>
          </cell>
          <cell r="H5">
            <v>1736.8999999999996</v>
          </cell>
          <cell r="I5">
            <v>0.15652542220139498</v>
          </cell>
        </row>
        <row r="6">
          <cell r="A6" t="str">
            <v>2016/17</v>
          </cell>
          <cell r="B6">
            <v>1736.9</v>
          </cell>
          <cell r="C6">
            <v>12327.8</v>
          </cell>
          <cell r="D6">
            <v>1141.7</v>
          </cell>
          <cell r="E6">
            <v>15206.4</v>
          </cell>
          <cell r="F6">
            <v>12215.7</v>
          </cell>
          <cell r="G6">
            <v>868.8</v>
          </cell>
          <cell r="H6">
            <v>2121.8999999999987</v>
          </cell>
          <cell r="I6">
            <v>0.17370269407401939</v>
          </cell>
        </row>
        <row r="7">
          <cell r="A7" t="str">
            <v>2017/18</v>
          </cell>
          <cell r="B7">
            <v>2121.8999999999987</v>
          </cell>
          <cell r="C7">
            <v>12064.2</v>
          </cell>
          <cell r="D7">
            <v>842.7</v>
          </cell>
          <cell r="E7">
            <v>15028.8</v>
          </cell>
          <cell r="F7">
            <v>10793.7</v>
          </cell>
          <cell r="G7">
            <v>1809.3</v>
          </cell>
          <cell r="H7">
            <v>2425.7999999999984</v>
          </cell>
          <cell r="I7">
            <v>0.22474221073403913</v>
          </cell>
        </row>
        <row r="8">
          <cell r="A8" t="str">
            <v>2018/19</v>
          </cell>
          <cell r="B8">
            <v>2425.7999999999984</v>
          </cell>
          <cell r="C8">
            <v>10483.6</v>
          </cell>
          <cell r="D8">
            <v>1012.5</v>
          </cell>
          <cell r="E8">
            <v>13921.899999999998</v>
          </cell>
          <cell r="F8">
            <v>10544.6</v>
          </cell>
          <cell r="G8">
            <v>1432.3</v>
          </cell>
          <cell r="H8">
            <v>1944.9999999999975</v>
          </cell>
          <cell r="I8">
            <v>0.1844546023557079</v>
          </cell>
        </row>
        <row r="9">
          <cell r="A9" t="str">
            <v>2019/20</v>
          </cell>
          <cell r="B9">
            <v>1944.9999999999975</v>
          </cell>
          <cell r="C9">
            <v>11183.4</v>
          </cell>
          <cell r="D9">
            <v>1280.8</v>
          </cell>
          <cell r="E9">
            <v>14409.199999999997</v>
          </cell>
          <cell r="F9">
            <v>10708.3</v>
          </cell>
          <cell r="G9">
            <v>1813.4</v>
          </cell>
          <cell r="H9">
            <v>1887.4999999999977</v>
          </cell>
          <cell r="I9">
            <v>0.17626514012494959</v>
          </cell>
        </row>
        <row r="10">
          <cell r="A10" t="str">
            <v>2020/21</v>
          </cell>
          <cell r="B10">
            <v>1887.4999999999977</v>
          </cell>
          <cell r="C10">
            <v>11766.4</v>
          </cell>
          <cell r="D10">
            <v>1004.1</v>
          </cell>
          <cell r="E10">
            <v>14657.999999999998</v>
          </cell>
          <cell r="F10">
            <v>10832.4</v>
          </cell>
          <cell r="G10">
            <v>1143.5</v>
          </cell>
          <cell r="H10">
            <v>2682.0999999999985</v>
          </cell>
          <cell r="I10">
            <v>0.24759979321295361</v>
          </cell>
        </row>
        <row r="11">
          <cell r="A11" t="str">
            <v>2021/22</v>
          </cell>
          <cell r="B11">
            <v>2682.0999999999985</v>
          </cell>
          <cell r="C11">
            <v>10780.5</v>
          </cell>
          <cell r="D11">
            <v>1212.3</v>
          </cell>
          <cell r="E11">
            <v>14674.899999999998</v>
          </cell>
          <cell r="F11">
            <v>9996.6</v>
          </cell>
          <cell r="G11">
            <v>2111.3000000000002</v>
          </cell>
          <cell r="H11">
            <v>2566.9999999999973</v>
          </cell>
          <cell r="I11">
            <v>0.2567873076846125</v>
          </cell>
        </row>
        <row r="12">
          <cell r="A12" t="str">
            <v>2022/23</v>
          </cell>
          <cell r="B12">
            <v>2566.9999999999973</v>
          </cell>
          <cell r="C12">
            <v>10031.799999999999</v>
          </cell>
          <cell r="D12">
            <v>1442.5</v>
          </cell>
          <cell r="E12">
            <v>14041.299999999996</v>
          </cell>
          <cell r="F12">
            <v>10500</v>
          </cell>
          <cell r="G12">
            <v>1753.9</v>
          </cell>
          <cell r="H12">
            <v>1787.3999999999955</v>
          </cell>
          <cell r="I12">
            <v>0.17022857142857101</v>
          </cell>
        </row>
        <row r="13">
          <cell r="A13" t="str">
            <v>2023/24</v>
          </cell>
          <cell r="B13">
            <v>1787.3999999999955</v>
          </cell>
          <cell r="C13">
            <v>10395.700000000001</v>
          </cell>
          <cell r="D13">
            <v>2200</v>
          </cell>
          <cell r="E13">
            <v>14383.099999999997</v>
          </cell>
          <cell r="F13">
            <v>11000</v>
          </cell>
          <cell r="G13">
            <v>1200</v>
          </cell>
          <cell r="H13">
            <v>2183.0999999999967</v>
          </cell>
          <cell r="I13">
            <v>0.19846363636363606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godao em Pluma"/>
      <sheetName val="Arroz Total"/>
      <sheetName val="Feijão Total"/>
      <sheetName val="Milho 1a"/>
      <sheetName val="Milho 2a"/>
      <sheetName val="Milho 3a"/>
      <sheetName val="Milho Total"/>
      <sheetName val="Soja"/>
      <sheetName val="Trigo 2021"/>
      <sheetName val="1 Café Total"/>
      <sheetName val="2 Café Arábica"/>
      <sheetName val="3 Café Conilon"/>
    </sheetNames>
    <sheetDataSet>
      <sheetData sheetId="0"/>
      <sheetData sheetId="1">
        <row r="6">
          <cell r="B6" t="str">
            <v>Safra 22/23</v>
          </cell>
          <cell r="C6" t="str">
            <v>Safra 23/24</v>
          </cell>
          <cell r="E6" t="str">
            <v>Safra 22/23</v>
          </cell>
          <cell r="F6" t="str">
            <v>Safra 23/24</v>
          </cell>
          <cell r="H6" t="str">
            <v>Safra 22/23</v>
          </cell>
          <cell r="I6" t="str">
            <v>Safra 23/24</v>
          </cell>
        </row>
        <row r="8">
          <cell r="A8" t="str">
            <v>NORTE</v>
          </cell>
          <cell r="B8">
            <v>181.3</v>
          </cell>
          <cell r="C8">
            <v>214.29999999999998</v>
          </cell>
          <cell r="D8">
            <v>18.2</v>
          </cell>
          <cell r="E8">
            <v>4793.5598455598456</v>
          </cell>
          <cell r="F8">
            <v>4708.398040130658</v>
          </cell>
          <cell r="G8">
            <v>-1.8</v>
          </cell>
          <cell r="H8">
            <v>869.1</v>
          </cell>
          <cell r="I8">
            <v>1009.0000000000001</v>
          </cell>
          <cell r="J8">
            <v>16.100000000000001</v>
          </cell>
        </row>
        <row r="9">
          <cell r="A9" t="str">
            <v>RR</v>
          </cell>
          <cell r="B9">
            <v>12</v>
          </cell>
          <cell r="C9">
            <v>12.1</v>
          </cell>
          <cell r="D9">
            <v>0.8</v>
          </cell>
          <cell r="E9">
            <v>7417</v>
          </cell>
          <cell r="F9">
            <v>7530.9999999999991</v>
          </cell>
          <cell r="G9">
            <v>1.5</v>
          </cell>
          <cell r="H9">
            <v>89</v>
          </cell>
          <cell r="I9">
            <v>91.1</v>
          </cell>
          <cell r="J9">
            <v>2.4</v>
          </cell>
        </row>
        <row r="10">
          <cell r="A10" t="str">
            <v>RO</v>
          </cell>
          <cell r="B10">
            <v>37.299999999999997</v>
          </cell>
          <cell r="C10">
            <v>41.1</v>
          </cell>
          <cell r="D10">
            <v>10.199999999999999</v>
          </cell>
          <cell r="E10">
            <v>3294</v>
          </cell>
          <cell r="F10">
            <v>3258.0000000000005</v>
          </cell>
          <cell r="G10">
            <v>-1.1000000000000001</v>
          </cell>
          <cell r="H10">
            <v>122.9</v>
          </cell>
          <cell r="I10">
            <v>133.9</v>
          </cell>
          <cell r="J10">
            <v>9</v>
          </cell>
        </row>
        <row r="11">
          <cell r="A11" t="str">
            <v>AC</v>
          </cell>
          <cell r="B11">
            <v>3.7</v>
          </cell>
          <cell r="C11">
            <v>3.8</v>
          </cell>
          <cell r="D11">
            <v>2.7</v>
          </cell>
          <cell r="E11">
            <v>1170</v>
          </cell>
          <cell r="F11">
            <v>1181</v>
          </cell>
          <cell r="G11">
            <v>0.9</v>
          </cell>
          <cell r="H11">
            <v>4.3</v>
          </cell>
          <cell r="I11">
            <v>4.5</v>
          </cell>
          <cell r="J11">
            <v>4.7</v>
          </cell>
        </row>
        <row r="12">
          <cell r="A12" t="str">
            <v>AM</v>
          </cell>
          <cell r="B12">
            <v>5</v>
          </cell>
          <cell r="C12">
            <v>8.6</v>
          </cell>
          <cell r="D12">
            <v>72</v>
          </cell>
          <cell r="E12">
            <v>3305</v>
          </cell>
          <cell r="F12">
            <v>3314</v>
          </cell>
          <cell r="G12">
            <v>0.3</v>
          </cell>
          <cell r="H12">
            <v>16.5</v>
          </cell>
          <cell r="I12">
            <v>28.5</v>
          </cell>
          <cell r="J12">
            <v>72.7</v>
          </cell>
        </row>
        <row r="13">
          <cell r="A13" t="str">
            <v>AP</v>
          </cell>
          <cell r="B13">
            <v>0.9</v>
          </cell>
          <cell r="C13">
            <v>0.8</v>
          </cell>
          <cell r="D13">
            <v>-11.1</v>
          </cell>
          <cell r="E13">
            <v>1017</v>
          </cell>
          <cell r="F13">
            <v>1027</v>
          </cell>
          <cell r="G13">
            <v>1</v>
          </cell>
          <cell r="H13">
            <v>0.9</v>
          </cell>
          <cell r="I13">
            <v>0.8</v>
          </cell>
          <cell r="J13">
            <v>-11.1</v>
          </cell>
        </row>
        <row r="14">
          <cell r="A14" t="str">
            <v>PA</v>
          </cell>
          <cell r="B14">
            <v>34.299999999999997</v>
          </cell>
          <cell r="C14">
            <v>37</v>
          </cell>
          <cell r="D14">
            <v>7.9</v>
          </cell>
          <cell r="E14">
            <v>3002.8571428571431</v>
          </cell>
          <cell r="F14">
            <v>3183.1405405405403</v>
          </cell>
          <cell r="G14">
            <v>6</v>
          </cell>
          <cell r="H14">
            <v>103</v>
          </cell>
          <cell r="I14">
            <v>117.80000000000001</v>
          </cell>
          <cell r="J14">
            <v>14.4</v>
          </cell>
        </row>
        <row r="15">
          <cell r="A15" t="str">
            <v>TO</v>
          </cell>
          <cell r="B15">
            <v>88.100000000000009</v>
          </cell>
          <cell r="C15">
            <v>110.89999999999999</v>
          </cell>
          <cell r="D15">
            <v>25.9</v>
          </cell>
          <cell r="E15">
            <v>6043.5289443813845</v>
          </cell>
          <cell r="F15">
            <v>5702.3877366997294</v>
          </cell>
          <cell r="G15">
            <v>-5.6</v>
          </cell>
          <cell r="H15">
            <v>532.5</v>
          </cell>
          <cell r="I15">
            <v>632.40000000000009</v>
          </cell>
          <cell r="J15">
            <v>18.8</v>
          </cell>
        </row>
        <row r="16">
          <cell r="A16" t="str">
            <v>NORDESTE</v>
          </cell>
          <cell r="B16">
            <v>160.19999999999999</v>
          </cell>
          <cell r="C16">
            <v>153.79999999999998</v>
          </cell>
          <cell r="D16">
            <v>-4</v>
          </cell>
          <cell r="E16">
            <v>2317.3439450686647</v>
          </cell>
          <cell r="F16">
            <v>2379.3289986996101</v>
          </cell>
          <cell r="G16">
            <v>2.7</v>
          </cell>
          <cell r="H16">
            <v>371.3</v>
          </cell>
          <cell r="I16">
            <v>366.00000000000006</v>
          </cell>
          <cell r="J16">
            <v>-1.4</v>
          </cell>
        </row>
        <row r="17">
          <cell r="A17" t="str">
            <v>MA</v>
          </cell>
          <cell r="B17">
            <v>94.6</v>
          </cell>
          <cell r="C17">
            <v>86.699999999999989</v>
          </cell>
          <cell r="D17">
            <v>-8.4</v>
          </cell>
          <cell r="E17">
            <v>1994.6987315010572</v>
          </cell>
          <cell r="F17">
            <v>2204.4325259515572</v>
          </cell>
          <cell r="G17">
            <v>10.5</v>
          </cell>
          <cell r="H17">
            <v>188.7</v>
          </cell>
          <cell r="I17">
            <v>191.1</v>
          </cell>
          <cell r="J17">
            <v>1.3</v>
          </cell>
        </row>
        <row r="18">
          <cell r="A18" t="str">
            <v>PI</v>
          </cell>
          <cell r="B18">
            <v>51.1</v>
          </cell>
          <cell r="C18">
            <v>49.9</v>
          </cell>
          <cell r="D18">
            <v>-2.2999999999999998</v>
          </cell>
          <cell r="E18">
            <v>1960.3405088062621</v>
          </cell>
          <cell r="F18">
            <v>1643.2024048096191</v>
          </cell>
          <cell r="G18">
            <v>-16.2</v>
          </cell>
          <cell r="H18">
            <v>100.2</v>
          </cell>
          <cell r="I18">
            <v>82</v>
          </cell>
          <cell r="J18">
            <v>-18.2</v>
          </cell>
        </row>
        <row r="19">
          <cell r="A19" t="str">
            <v>CE</v>
          </cell>
          <cell r="B19">
            <v>5.2</v>
          </cell>
          <cell r="C19">
            <v>6</v>
          </cell>
          <cell r="D19">
            <v>15.4</v>
          </cell>
          <cell r="E19">
            <v>3472.8461538461538</v>
          </cell>
          <cell r="F19">
            <v>3098.7000000000003</v>
          </cell>
          <cell r="G19">
            <v>-10.8</v>
          </cell>
          <cell r="H19">
            <v>18.100000000000001</v>
          </cell>
          <cell r="I19">
            <v>18.600000000000001</v>
          </cell>
          <cell r="J19">
            <v>2.8</v>
          </cell>
        </row>
        <row r="20">
          <cell r="A20" t="str">
            <v>RN</v>
          </cell>
          <cell r="B20">
            <v>0.5</v>
          </cell>
          <cell r="C20">
            <v>0.2</v>
          </cell>
          <cell r="D20">
            <v>-60</v>
          </cell>
          <cell r="E20">
            <v>3540</v>
          </cell>
          <cell r="F20">
            <v>3540</v>
          </cell>
          <cell r="G20">
            <v>0</v>
          </cell>
          <cell r="H20">
            <v>1.8</v>
          </cell>
          <cell r="I20">
            <v>0.7</v>
          </cell>
          <cell r="J20">
            <v>-61.1</v>
          </cell>
        </row>
        <row r="21">
          <cell r="A21" t="str">
            <v>PB</v>
          </cell>
          <cell r="B21">
            <v>1.4</v>
          </cell>
          <cell r="C21">
            <v>1.8</v>
          </cell>
          <cell r="D21">
            <v>28.6</v>
          </cell>
          <cell r="E21">
            <v>1820.9999999999998</v>
          </cell>
          <cell r="F21">
            <v>1587</v>
          </cell>
          <cell r="G21">
            <v>-12.9</v>
          </cell>
          <cell r="H21">
            <v>2.5</v>
          </cell>
          <cell r="I21">
            <v>2.9</v>
          </cell>
          <cell r="J21">
            <v>16</v>
          </cell>
        </row>
        <row r="22">
          <cell r="A22" t="str">
            <v>PE</v>
          </cell>
          <cell r="B22">
            <v>0.2</v>
          </cell>
          <cell r="C22">
            <v>0.2</v>
          </cell>
          <cell r="D22">
            <v>0</v>
          </cell>
          <cell r="E22">
            <v>7325</v>
          </cell>
          <cell r="F22">
            <v>7472</v>
          </cell>
          <cell r="G22">
            <v>2</v>
          </cell>
          <cell r="H22">
            <v>1.5</v>
          </cell>
          <cell r="I22">
            <v>1.5</v>
          </cell>
          <cell r="J22">
            <v>0</v>
          </cell>
        </row>
        <row r="23">
          <cell r="A23" t="str">
            <v>AL</v>
          </cell>
          <cell r="B23">
            <v>1.8</v>
          </cell>
          <cell r="C23">
            <v>2.5</v>
          </cell>
          <cell r="D23">
            <v>38.9</v>
          </cell>
          <cell r="E23">
            <v>8600</v>
          </cell>
          <cell r="F23">
            <v>8420</v>
          </cell>
          <cell r="G23">
            <v>-2.1</v>
          </cell>
          <cell r="H23">
            <v>15.5</v>
          </cell>
          <cell r="I23">
            <v>21.1</v>
          </cell>
          <cell r="J23">
            <v>36.1</v>
          </cell>
        </row>
        <row r="24">
          <cell r="A24" t="str">
            <v>SE</v>
          </cell>
          <cell r="B24">
            <v>5.4</v>
          </cell>
          <cell r="C24">
            <v>6.5</v>
          </cell>
          <cell r="D24">
            <v>20.399999999999999</v>
          </cell>
          <cell r="E24">
            <v>7971</v>
          </cell>
          <cell r="F24">
            <v>7403</v>
          </cell>
          <cell r="G24">
            <v>-7.1</v>
          </cell>
          <cell r="H24">
            <v>43</v>
          </cell>
          <cell r="I24">
            <v>48.1</v>
          </cell>
          <cell r="J24">
            <v>11.9</v>
          </cell>
        </row>
        <row r="25">
          <cell r="A25" t="str">
            <v>BA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CENTRO-OESTE</v>
          </cell>
          <cell r="B26">
            <v>96.7</v>
          </cell>
          <cell r="C26">
            <v>132.1</v>
          </cell>
          <cell r="D26">
            <v>36.6</v>
          </cell>
          <cell r="E26">
            <v>4209.8138572905891</v>
          </cell>
          <cell r="F26">
            <v>4055.9303557910675</v>
          </cell>
          <cell r="G26">
            <v>-3.7</v>
          </cell>
          <cell r="H26">
            <v>407.1</v>
          </cell>
          <cell r="I26">
            <v>535.9</v>
          </cell>
          <cell r="J26">
            <v>31.6</v>
          </cell>
        </row>
        <row r="27">
          <cell r="A27" t="str">
            <v>MT</v>
          </cell>
          <cell r="B27">
            <v>74.900000000000006</v>
          </cell>
          <cell r="C27">
            <v>95.4</v>
          </cell>
          <cell r="D27">
            <v>27.4</v>
          </cell>
          <cell r="E27">
            <v>3704</v>
          </cell>
          <cell r="F27">
            <v>3521</v>
          </cell>
          <cell r="G27">
            <v>-4.9000000000000004</v>
          </cell>
          <cell r="H27">
            <v>277.39999999999998</v>
          </cell>
          <cell r="I27">
            <v>335.9</v>
          </cell>
          <cell r="J27">
            <v>21.1</v>
          </cell>
        </row>
        <row r="28">
          <cell r="A28" t="str">
            <v>MS</v>
          </cell>
          <cell r="B28">
            <v>7.2</v>
          </cell>
          <cell r="C28">
            <v>10</v>
          </cell>
          <cell r="D28">
            <v>38.9</v>
          </cell>
          <cell r="E28">
            <v>6675</v>
          </cell>
          <cell r="F28">
            <v>6626</v>
          </cell>
          <cell r="G28">
            <v>-0.7</v>
          </cell>
          <cell r="H28">
            <v>48.1</v>
          </cell>
          <cell r="I28">
            <v>66.3</v>
          </cell>
          <cell r="J28">
            <v>37.799999999999997</v>
          </cell>
        </row>
        <row r="29">
          <cell r="A29" t="str">
            <v>GO</v>
          </cell>
          <cell r="B29">
            <v>14.6</v>
          </cell>
          <cell r="C29">
            <v>26.2</v>
          </cell>
          <cell r="D29">
            <v>79.5</v>
          </cell>
          <cell r="E29">
            <v>5589</v>
          </cell>
          <cell r="F29">
            <v>4971.9465648854957</v>
          </cell>
          <cell r="G29">
            <v>-11</v>
          </cell>
          <cell r="H29">
            <v>81.599999999999994</v>
          </cell>
          <cell r="I29">
            <v>130.30000000000001</v>
          </cell>
          <cell r="J29">
            <v>59.7</v>
          </cell>
        </row>
        <row r="30">
          <cell r="A30" t="str">
            <v>DF</v>
          </cell>
          <cell r="B30">
            <v>0</v>
          </cell>
          <cell r="C30">
            <v>0.5</v>
          </cell>
          <cell r="D30">
            <v>0</v>
          </cell>
          <cell r="E30">
            <v>0</v>
          </cell>
          <cell r="F30">
            <v>6720</v>
          </cell>
          <cell r="G30">
            <v>0</v>
          </cell>
          <cell r="H30">
            <v>0</v>
          </cell>
          <cell r="I30">
            <v>3.4</v>
          </cell>
          <cell r="J30">
            <v>0</v>
          </cell>
        </row>
        <row r="31">
          <cell r="A31" t="str">
            <v>SUDESTE</v>
          </cell>
          <cell r="B31">
            <v>11.3</v>
          </cell>
          <cell r="C31">
            <v>25.4</v>
          </cell>
          <cell r="D31">
            <v>124.8</v>
          </cell>
          <cell r="E31">
            <v>5524.7079646017692</v>
          </cell>
          <cell r="F31">
            <v>5364.3818897637793</v>
          </cell>
          <cell r="G31">
            <v>-2.9</v>
          </cell>
          <cell r="H31">
            <v>62.4</v>
          </cell>
          <cell r="I31">
            <v>136.19999999999999</v>
          </cell>
          <cell r="J31">
            <v>118.3</v>
          </cell>
        </row>
        <row r="32">
          <cell r="A32" t="str">
            <v>MG</v>
          </cell>
          <cell r="B32">
            <v>3</v>
          </cell>
          <cell r="C32">
            <v>17.099999999999998</v>
          </cell>
          <cell r="D32">
            <v>470</v>
          </cell>
          <cell r="E32">
            <v>3434.6666666666665</v>
          </cell>
          <cell r="F32">
            <v>4589.3391812865502</v>
          </cell>
          <cell r="G32">
            <v>33.6</v>
          </cell>
          <cell r="H32">
            <v>10.3</v>
          </cell>
          <cell r="I32">
            <v>78.5</v>
          </cell>
          <cell r="J32">
            <v>662.1</v>
          </cell>
        </row>
        <row r="33">
          <cell r="A33" t="str">
            <v>ES</v>
          </cell>
          <cell r="B33">
            <v>0.1</v>
          </cell>
          <cell r="C33">
            <v>0.1</v>
          </cell>
          <cell r="D33">
            <v>0</v>
          </cell>
          <cell r="E33">
            <v>4040</v>
          </cell>
          <cell r="F33">
            <v>3479</v>
          </cell>
          <cell r="G33">
            <v>-13.9</v>
          </cell>
          <cell r="H33">
            <v>0.4</v>
          </cell>
          <cell r="I33">
            <v>0.3</v>
          </cell>
          <cell r="J33">
            <v>-25</v>
          </cell>
        </row>
        <row r="34">
          <cell r="A34" t="str">
            <v>RJ</v>
          </cell>
          <cell r="B34">
            <v>0.3</v>
          </cell>
          <cell r="C34">
            <v>0.3</v>
          </cell>
          <cell r="D34">
            <v>0</v>
          </cell>
          <cell r="E34">
            <v>2777</v>
          </cell>
          <cell r="F34">
            <v>2699</v>
          </cell>
          <cell r="G34">
            <v>-2.8</v>
          </cell>
          <cell r="H34">
            <v>0.8</v>
          </cell>
          <cell r="I34">
            <v>0.8</v>
          </cell>
          <cell r="J34">
            <v>0</v>
          </cell>
        </row>
        <row r="35">
          <cell r="A35" t="str">
            <v>SP</v>
          </cell>
          <cell r="B35">
            <v>7.9</v>
          </cell>
          <cell r="C35">
            <v>7.9</v>
          </cell>
          <cell r="D35">
            <v>0</v>
          </cell>
          <cell r="E35">
            <v>6441.5316455696202</v>
          </cell>
          <cell r="F35">
            <v>7167.0886075949365</v>
          </cell>
          <cell r="G35">
            <v>11.3</v>
          </cell>
          <cell r="H35">
            <v>50.9</v>
          </cell>
          <cell r="I35">
            <v>56.6</v>
          </cell>
          <cell r="J35">
            <v>11.2</v>
          </cell>
        </row>
        <row r="36">
          <cell r="A36" t="str">
            <v>SUL</v>
          </cell>
          <cell r="B36">
            <v>1030.0999999999999</v>
          </cell>
          <cell r="C36">
            <v>1066</v>
          </cell>
          <cell r="D36">
            <v>3.5</v>
          </cell>
          <cell r="E36">
            <v>8078.7161440636837</v>
          </cell>
          <cell r="F36">
            <v>7831.7399624765476</v>
          </cell>
          <cell r="G36">
            <v>-3.1</v>
          </cell>
          <cell r="H36">
            <v>8321.9</v>
          </cell>
          <cell r="I36">
            <v>8348.6</v>
          </cell>
          <cell r="J36">
            <v>0.3</v>
          </cell>
        </row>
        <row r="37">
          <cell r="A37" t="str">
            <v>PR</v>
          </cell>
          <cell r="B37">
            <v>20.900000000000002</v>
          </cell>
          <cell r="C37">
            <v>19.399999999999999</v>
          </cell>
          <cell r="D37">
            <v>-7.2</v>
          </cell>
          <cell r="E37">
            <v>7646.6842105263158</v>
          </cell>
          <cell r="F37">
            <v>6526.5876288659802</v>
          </cell>
          <cell r="G37">
            <v>-14.6</v>
          </cell>
          <cell r="H37">
            <v>159.9</v>
          </cell>
          <cell r="I37">
            <v>126.60000000000001</v>
          </cell>
          <cell r="J37">
            <v>-20.8</v>
          </cell>
        </row>
        <row r="38">
          <cell r="A38" t="str">
            <v>SC</v>
          </cell>
          <cell r="B38">
            <v>146.6</v>
          </cell>
          <cell r="C38">
            <v>146</v>
          </cell>
          <cell r="D38">
            <v>-0.4</v>
          </cell>
          <cell r="E38">
            <v>8374</v>
          </cell>
          <cell r="F38">
            <v>7800</v>
          </cell>
          <cell r="G38">
            <v>-6.9</v>
          </cell>
          <cell r="H38">
            <v>1227.5999999999999</v>
          </cell>
          <cell r="I38">
            <v>1138.8</v>
          </cell>
          <cell r="J38">
            <v>-7.2</v>
          </cell>
        </row>
        <row r="39">
          <cell r="A39" t="str">
            <v>RS</v>
          </cell>
          <cell r="B39">
            <v>862.6</v>
          </cell>
          <cell r="C39">
            <v>900.6</v>
          </cell>
          <cell r="D39">
            <v>4.4000000000000004</v>
          </cell>
          <cell r="E39">
            <v>8039</v>
          </cell>
          <cell r="F39">
            <v>7865</v>
          </cell>
          <cell r="G39">
            <v>-2.2000000000000002</v>
          </cell>
          <cell r="H39">
            <v>6934.4</v>
          </cell>
          <cell r="I39">
            <v>7083.2</v>
          </cell>
          <cell r="J39">
            <v>2.1</v>
          </cell>
        </row>
        <row r="40">
          <cell r="A40" t="str">
            <v>NORTE/NORDESTE</v>
          </cell>
          <cell r="B40">
            <v>341.5</v>
          </cell>
          <cell r="C40">
            <v>368.09999999999997</v>
          </cell>
          <cell r="D40">
            <v>7.8</v>
          </cell>
          <cell r="E40">
            <v>3631.9499267935585</v>
          </cell>
          <cell r="F40">
            <v>3735.2635153490901</v>
          </cell>
          <cell r="G40">
            <v>2.8</v>
          </cell>
          <cell r="H40">
            <v>1240.4000000000001</v>
          </cell>
          <cell r="I40">
            <v>1375.0000000000002</v>
          </cell>
          <cell r="J40">
            <v>10.9</v>
          </cell>
        </row>
        <row r="41">
          <cell r="A41" t="str">
            <v>CENTRO-SUL</v>
          </cell>
          <cell r="B41">
            <v>1138.0999999999999</v>
          </cell>
          <cell r="C41">
            <v>1223.5</v>
          </cell>
          <cell r="D41">
            <v>7.5</v>
          </cell>
          <cell r="E41">
            <v>7724.6320182760737</v>
          </cell>
          <cell r="F41">
            <v>7372.847159787495</v>
          </cell>
          <cell r="G41">
            <v>-4.5999999999999996</v>
          </cell>
          <cell r="H41">
            <v>8791.4</v>
          </cell>
          <cell r="I41">
            <v>9020.7000000000007</v>
          </cell>
          <cell r="J41">
            <v>2.6</v>
          </cell>
        </row>
        <row r="42">
          <cell r="A42" t="str">
            <v>BRASIL</v>
          </cell>
          <cell r="B42">
            <v>1479.6</v>
          </cell>
          <cell r="C42">
            <v>1591.6</v>
          </cell>
          <cell r="D42">
            <v>7.6</v>
          </cell>
          <cell r="E42">
            <v>6780.017977831847</v>
          </cell>
          <cell r="F42">
            <v>6531.5588087459164</v>
          </cell>
          <cell r="G42">
            <v>-3.7</v>
          </cell>
          <cell r="H42">
            <v>10031.799999999999</v>
          </cell>
          <cell r="I42">
            <v>10395.700000000001</v>
          </cell>
          <cell r="J42">
            <v>3.6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godao"/>
      <sheetName val="Arroz"/>
      <sheetName val="Cafe Exp"/>
      <sheetName val="Cafe Imp"/>
      <sheetName val="Cafe Soluvel"/>
      <sheetName val="Cafe Torrado"/>
      <sheetName val="Complexo Soja"/>
      <sheetName val="Complexo carnes"/>
      <sheetName val="Leite_anual"/>
      <sheetName val="Leite_mes"/>
      <sheetName val="Trigo e Farinha"/>
      <sheetName val="Milho"/>
      <sheetName val="Suco de laranja"/>
      <sheetName val="Feijao"/>
      <sheetName val="Mensal"/>
    </sheetNames>
    <sheetDataSet>
      <sheetData sheetId="0"/>
      <sheetData sheetId="1">
        <row r="5">
          <cell r="B5">
            <v>2015</v>
          </cell>
          <cell r="D5">
            <v>2016</v>
          </cell>
          <cell r="F5">
            <v>2017</v>
          </cell>
          <cell r="H5">
            <v>2018</v>
          </cell>
          <cell r="J5">
            <v>2019</v>
          </cell>
          <cell r="L5">
            <v>2020</v>
          </cell>
          <cell r="N5">
            <v>2021</v>
          </cell>
          <cell r="P5">
            <v>2022</v>
          </cell>
          <cell r="R5">
            <v>2023</v>
          </cell>
          <cell r="T5">
            <v>2024</v>
          </cell>
        </row>
        <row r="6">
          <cell r="B6" t="str">
            <v>Valor  (US$ milhões)</v>
          </cell>
          <cell r="C6" t="str">
            <v>Qtde  (mil t)</v>
          </cell>
          <cell r="D6" t="str">
            <v>Valor  (US$ milhões)</v>
          </cell>
          <cell r="E6" t="str">
            <v>Qtde  (mil t)</v>
          </cell>
          <cell r="F6" t="str">
            <v>Valor  (US$ milhões)</v>
          </cell>
          <cell r="G6" t="str">
            <v>Qtde  (mil t)</v>
          </cell>
          <cell r="H6" t="str">
            <v>Valor  (US$ milhões)</v>
          </cell>
          <cell r="I6" t="str">
            <v>Qtde  (mil t)</v>
          </cell>
          <cell r="J6" t="str">
            <v>Valor  (US$ milhões)</v>
          </cell>
          <cell r="K6" t="str">
            <v>Qtde  (mil t)</v>
          </cell>
          <cell r="L6" t="str">
            <v>Valor  (US$ milhões)</v>
          </cell>
          <cell r="M6" t="str">
            <v>Qtde  (mil t)</v>
          </cell>
          <cell r="N6" t="str">
            <v>Valor  (US$ milhões)</v>
          </cell>
          <cell r="O6" t="str">
            <v>Qtde  (mil t)</v>
          </cell>
          <cell r="P6" t="str">
            <v>Valor  (US$ milhões)</v>
          </cell>
          <cell r="Q6" t="str">
            <v>Qtde  (mil t)</v>
          </cell>
          <cell r="R6" t="str">
            <v>Valor  (US$ milhões)</v>
          </cell>
          <cell r="S6" t="str">
            <v>Qtde  (mil t)</v>
          </cell>
          <cell r="T6" t="str">
            <v>Valor  (US$ milhões)</v>
          </cell>
          <cell r="U6" t="str">
            <v>Qtde  (mil t)</v>
          </cell>
        </row>
        <row r="7">
          <cell r="A7" t="str">
            <v>Exportação</v>
          </cell>
          <cell r="B7">
            <v>349.89319699999999</v>
          </cell>
          <cell r="C7">
            <v>1308.1028319999998</v>
          </cell>
          <cell r="D7">
            <v>251.85130000000001</v>
          </cell>
          <cell r="E7">
            <v>934.31148499999995</v>
          </cell>
          <cell r="F7">
            <v>244.534975</v>
          </cell>
          <cell r="G7">
            <v>869.77437500000008</v>
          </cell>
          <cell r="H7">
            <v>466.60168499999992</v>
          </cell>
          <cell r="I7">
            <v>1807.0096919999999</v>
          </cell>
          <cell r="J7">
            <v>368.437815</v>
          </cell>
          <cell r="K7">
            <v>1435.7926660000001</v>
          </cell>
          <cell r="L7">
            <v>503.57951800000012</v>
          </cell>
          <cell r="M7">
            <v>1812.7058770000003</v>
          </cell>
          <cell r="N7">
            <v>363.12120599999997</v>
          </cell>
          <cell r="O7">
            <v>1152.3615600000001</v>
          </cell>
          <cell r="P7">
            <v>656.30202899999983</v>
          </cell>
          <cell r="Q7">
            <v>2094.8338891148255</v>
          </cell>
          <cell r="R7">
            <v>628.06114600000012</v>
          </cell>
          <cell r="S7">
            <v>1718.4645343948414</v>
          </cell>
          <cell r="T7">
            <v>189.413398</v>
          </cell>
          <cell r="U7">
            <v>423.68143685579099</v>
          </cell>
        </row>
        <row r="8">
          <cell r="A8" t="str">
            <v>Jan</v>
          </cell>
          <cell r="B8">
            <v>22.848400000000002</v>
          </cell>
          <cell r="C8">
            <v>69.828899000000007</v>
          </cell>
          <cell r="D8">
            <v>25.428979000000002</v>
          </cell>
          <cell r="E8">
            <v>95.922150999999999</v>
          </cell>
          <cell r="F8">
            <v>27.121259999999999</v>
          </cell>
          <cell r="G8">
            <v>79.278274999999994</v>
          </cell>
          <cell r="H8">
            <v>44.759628999999997</v>
          </cell>
          <cell r="I8">
            <v>161.290121</v>
          </cell>
          <cell r="J8">
            <v>35.910775000000001</v>
          </cell>
          <cell r="K8">
            <v>138.83373800000001</v>
          </cell>
          <cell r="L8">
            <v>21.317432</v>
          </cell>
          <cell r="M8">
            <v>70.644957000000005</v>
          </cell>
          <cell r="N8">
            <v>9.4867589999999993</v>
          </cell>
          <cell r="O8">
            <v>21.353643999999999</v>
          </cell>
          <cell r="P8">
            <v>44.641969000000003</v>
          </cell>
          <cell r="Q8">
            <v>140.14114716408801</v>
          </cell>
          <cell r="R8">
            <v>48.087443999999998</v>
          </cell>
          <cell r="S8">
            <v>148.35021207654299</v>
          </cell>
          <cell r="T8">
            <v>26.580286000000001</v>
          </cell>
          <cell r="U8">
            <v>56.904142999999998</v>
          </cell>
        </row>
        <row r="9">
          <cell r="A9" t="str">
            <v>Fev</v>
          </cell>
          <cell r="B9">
            <v>15.338870999999999</v>
          </cell>
          <cell r="C9">
            <v>49.883361999999998</v>
          </cell>
          <cell r="D9">
            <v>15.415729000000001</v>
          </cell>
          <cell r="E9">
            <v>74.520275999999996</v>
          </cell>
          <cell r="F9">
            <v>13.202548999999999</v>
          </cell>
          <cell r="G9">
            <v>51.042872000000003</v>
          </cell>
          <cell r="H9">
            <v>43.564424000000002</v>
          </cell>
          <cell r="I9">
            <v>163.56944999999999</v>
          </cell>
          <cell r="J9">
            <v>22.561612</v>
          </cell>
          <cell r="K9">
            <v>85.755819000000002</v>
          </cell>
          <cell r="L9">
            <v>23.055319999999998</v>
          </cell>
          <cell r="M9">
            <v>83.679023000000001</v>
          </cell>
          <cell r="N9">
            <v>22.782997999999999</v>
          </cell>
          <cell r="O9">
            <v>81.950452999999996</v>
          </cell>
          <cell r="P9">
            <v>37.920338999999998</v>
          </cell>
          <cell r="Q9">
            <v>129.05703322530999</v>
          </cell>
          <cell r="R9">
            <v>30.569068000000001</v>
          </cell>
          <cell r="S9">
            <v>103.71857882652699</v>
          </cell>
          <cell r="T9">
            <v>34.302827999999998</v>
          </cell>
          <cell r="U9">
            <v>98.579755538537995</v>
          </cell>
        </row>
        <row r="10">
          <cell r="A10" t="str">
            <v>Mar</v>
          </cell>
          <cell r="B10">
            <v>42.981623999999996</v>
          </cell>
          <cell r="C10">
            <v>142.58470500000001</v>
          </cell>
          <cell r="D10">
            <v>38.631351000000002</v>
          </cell>
          <cell r="E10">
            <v>140.67218299999999</v>
          </cell>
          <cell r="F10">
            <v>12.594704</v>
          </cell>
          <cell r="G10">
            <v>46.206181000000001</v>
          </cell>
          <cell r="H10">
            <v>57.378785000000001</v>
          </cell>
          <cell r="I10">
            <v>193.52166</v>
          </cell>
          <cell r="J10">
            <v>37.184626999999999</v>
          </cell>
          <cell r="K10">
            <v>158.859692</v>
          </cell>
          <cell r="L10">
            <v>24.337933</v>
          </cell>
          <cell r="M10">
            <v>83.832817000000006</v>
          </cell>
          <cell r="N10">
            <v>31.240767999999999</v>
          </cell>
          <cell r="O10">
            <v>104.39443199999999</v>
          </cell>
          <cell r="P10">
            <v>49.94359</v>
          </cell>
          <cell r="Q10">
            <v>179.456944670865</v>
          </cell>
          <cell r="R10">
            <v>45.619861</v>
          </cell>
          <cell r="S10">
            <v>118.30579126202301</v>
          </cell>
          <cell r="T10">
            <v>43.253712999999998</v>
          </cell>
          <cell r="U10">
            <v>58.107092000000002</v>
          </cell>
        </row>
        <row r="11">
          <cell r="A11" t="str">
            <v>Abr</v>
          </cell>
          <cell r="B11">
            <v>16.374188</v>
          </cell>
          <cell r="C11">
            <v>49.699553000000002</v>
          </cell>
          <cell r="D11">
            <v>28.755925000000001</v>
          </cell>
          <cell r="E11">
            <v>122.690729</v>
          </cell>
          <cell r="F11">
            <v>10.307945</v>
          </cell>
          <cell r="G11">
            <v>37.836249000000002</v>
          </cell>
          <cell r="H11">
            <v>26.634281999999999</v>
          </cell>
          <cell r="I11">
            <v>95.732731000000001</v>
          </cell>
          <cell r="J11">
            <v>30.659700999999998</v>
          </cell>
          <cell r="K11">
            <v>129.03558799999999</v>
          </cell>
          <cell r="L11">
            <v>39.097261000000003</v>
          </cell>
          <cell r="M11">
            <v>145.47763499999999</v>
          </cell>
          <cell r="N11">
            <v>38.933757</v>
          </cell>
          <cell r="O11">
            <v>111.12810399999999</v>
          </cell>
          <cell r="P11">
            <v>18.273167000000001</v>
          </cell>
          <cell r="Q11">
            <v>67.766932007472505</v>
          </cell>
          <cell r="R11">
            <v>47.064244000000002</v>
          </cell>
          <cell r="S11">
            <v>140.23382230083101</v>
          </cell>
          <cell r="T11">
            <v>43.455751999999997</v>
          </cell>
          <cell r="U11">
            <v>123.004079317253</v>
          </cell>
        </row>
        <row r="12">
          <cell r="A12" t="str">
            <v>Mai</v>
          </cell>
          <cell r="B12">
            <v>50.470252000000002</v>
          </cell>
          <cell r="C12">
            <v>171.51863</v>
          </cell>
          <cell r="D12">
            <v>28.308827000000001</v>
          </cell>
          <cell r="E12">
            <v>109.760396</v>
          </cell>
          <cell r="F12">
            <v>21.843399999999999</v>
          </cell>
          <cell r="G12">
            <v>77.173451</v>
          </cell>
          <cell r="H12">
            <v>51.078010999999996</v>
          </cell>
          <cell r="I12">
            <v>201.60830200000001</v>
          </cell>
          <cell r="J12">
            <v>32.840767</v>
          </cell>
          <cell r="K12">
            <v>139.30891800000001</v>
          </cell>
          <cell r="L12">
            <v>70.998984000000107</v>
          </cell>
          <cell r="M12">
            <v>253.09285399999999</v>
          </cell>
          <cell r="N12">
            <v>32.656965</v>
          </cell>
          <cell r="O12">
            <v>86.873299000000003</v>
          </cell>
          <cell r="P12">
            <v>11.649468000000001</v>
          </cell>
          <cell r="Q12">
            <v>39.706587395298001</v>
          </cell>
          <cell r="R12">
            <v>68.128879999999995</v>
          </cell>
          <cell r="S12">
            <v>197.56739014484501</v>
          </cell>
          <cell r="T12">
            <v>41.820819</v>
          </cell>
          <cell r="U12">
            <v>87.086366999999996</v>
          </cell>
        </row>
        <row r="13">
          <cell r="A13" t="str">
            <v>Jun</v>
          </cell>
          <cell r="B13">
            <v>14.405016</v>
          </cell>
          <cell r="C13">
            <v>49.394893000000003</v>
          </cell>
          <cell r="D13">
            <v>15.068948000000001</v>
          </cell>
          <cell r="E13">
            <v>59.731870000000001</v>
          </cell>
          <cell r="F13">
            <v>12.456118999999999</v>
          </cell>
          <cell r="G13">
            <v>42.873660999999998</v>
          </cell>
          <cell r="H13">
            <v>25.801593</v>
          </cell>
          <cell r="I13">
            <v>95.560463999999996</v>
          </cell>
          <cell r="J13">
            <v>9.4970839999999992</v>
          </cell>
          <cell r="K13">
            <v>26.971511</v>
          </cell>
          <cell r="L13">
            <v>87.619387000000003</v>
          </cell>
          <cell r="M13">
            <v>316.32543800000002</v>
          </cell>
          <cell r="N13">
            <v>22.307388</v>
          </cell>
          <cell r="O13">
            <v>70.199143000000007</v>
          </cell>
          <cell r="P13">
            <v>36.926068999999998</v>
          </cell>
          <cell r="Q13">
            <v>131.21651328736999</v>
          </cell>
          <cell r="R13">
            <v>51.063823999999997</v>
          </cell>
          <cell r="S13">
            <v>149.781271</v>
          </cell>
          <cell r="T13">
            <v>0</v>
          </cell>
          <cell r="U13">
            <v>0</v>
          </cell>
        </row>
        <row r="14">
          <cell r="A14" t="str">
            <v>Jul</v>
          </cell>
          <cell r="B14">
            <v>17.508946000000002</v>
          </cell>
          <cell r="C14">
            <v>68.724877000000006</v>
          </cell>
          <cell r="D14">
            <v>21.497836</v>
          </cell>
          <cell r="E14">
            <v>89.334895000000003</v>
          </cell>
          <cell r="F14">
            <v>29.961756999999999</v>
          </cell>
          <cell r="G14">
            <v>112.46662000000001</v>
          </cell>
          <cell r="H14">
            <v>21.895358000000002</v>
          </cell>
          <cell r="I14">
            <v>84.541127000000003</v>
          </cell>
          <cell r="J14">
            <v>24.200934</v>
          </cell>
          <cell r="K14">
            <v>103.826241</v>
          </cell>
          <cell r="L14">
            <v>81.741643999999994</v>
          </cell>
          <cell r="M14">
            <v>295.82790899999998</v>
          </cell>
          <cell r="N14">
            <v>30.176750999999999</v>
          </cell>
          <cell r="O14">
            <v>95.859795000000005</v>
          </cell>
          <cell r="P14">
            <v>59.041992</v>
          </cell>
          <cell r="Q14">
            <v>182.331531053433</v>
          </cell>
          <cell r="R14">
            <v>67.446644000000106</v>
          </cell>
          <cell r="S14">
            <v>199.07711210256301</v>
          </cell>
          <cell r="T14">
            <v>0</v>
          </cell>
          <cell r="U14">
            <v>0</v>
          </cell>
        </row>
        <row r="15">
          <cell r="A15" t="str">
            <v>Ago</v>
          </cell>
          <cell r="B15">
            <v>26.985098000000001</v>
          </cell>
          <cell r="C15">
            <v>117.33551</v>
          </cell>
          <cell r="D15">
            <v>11.280422</v>
          </cell>
          <cell r="E15">
            <v>26.847248</v>
          </cell>
          <cell r="F15">
            <v>17.838615000000001</v>
          </cell>
          <cell r="G15">
            <v>60.638198000000003</v>
          </cell>
          <cell r="H15">
            <v>23.766873</v>
          </cell>
          <cell r="I15">
            <v>96.462091999999998</v>
          </cell>
          <cell r="J15">
            <v>31.674310999999999</v>
          </cell>
          <cell r="K15">
            <v>110.035284</v>
          </cell>
          <cell r="L15">
            <v>56.377887999999999</v>
          </cell>
          <cell r="M15">
            <v>208.25533899999999</v>
          </cell>
          <cell r="N15">
            <v>34.686991999999996</v>
          </cell>
          <cell r="O15">
            <v>114.57846000000001</v>
          </cell>
          <cell r="P15">
            <v>77.606570000000005</v>
          </cell>
          <cell r="Q15">
            <v>246.46069508612399</v>
          </cell>
          <cell r="R15">
            <v>100.927093</v>
          </cell>
          <cell r="S15">
            <v>295.69135702317902</v>
          </cell>
          <cell r="T15">
            <v>0</v>
          </cell>
          <cell r="U15">
            <v>0</v>
          </cell>
        </row>
        <row r="16">
          <cell r="A16" t="str">
            <v>Set</v>
          </cell>
          <cell r="B16">
            <v>30.200410000000002</v>
          </cell>
          <cell r="C16">
            <v>133.091565</v>
          </cell>
          <cell r="D16">
            <v>21.793023999999999</v>
          </cell>
          <cell r="E16">
            <v>62.391185</v>
          </cell>
          <cell r="F16">
            <v>30.633979</v>
          </cell>
          <cell r="G16">
            <v>109.414793</v>
          </cell>
          <cell r="H16">
            <v>39.927852000000001</v>
          </cell>
          <cell r="I16">
            <v>160.79586599999999</v>
          </cell>
          <cell r="J16">
            <v>26.565172</v>
          </cell>
          <cell r="K16">
            <v>100.57148599999999</v>
          </cell>
          <cell r="L16">
            <v>22.884498000000001</v>
          </cell>
          <cell r="M16">
            <v>78.144645999999995</v>
          </cell>
          <cell r="N16">
            <v>41.043599999999998</v>
          </cell>
          <cell r="O16">
            <v>130.245181</v>
          </cell>
          <cell r="P16">
            <v>57.936745000000002</v>
          </cell>
          <cell r="Q16">
            <v>176.81188847147999</v>
          </cell>
          <cell r="R16">
            <v>33.325330000000001</v>
          </cell>
          <cell r="S16">
            <v>81.783318658330401</v>
          </cell>
          <cell r="T16">
            <v>0</v>
          </cell>
          <cell r="U16">
            <v>0</v>
          </cell>
        </row>
        <row r="17">
          <cell r="A17" t="str">
            <v>Out</v>
          </cell>
          <cell r="B17">
            <v>33.335334000000003</v>
          </cell>
          <cell r="C17">
            <v>126.92829999999999</v>
          </cell>
          <cell r="D17">
            <v>17.490817</v>
          </cell>
          <cell r="E17">
            <v>65.209311</v>
          </cell>
          <cell r="F17">
            <v>23.813492</v>
          </cell>
          <cell r="G17">
            <v>91.956806</v>
          </cell>
          <cell r="H17">
            <v>41.482979999999998</v>
          </cell>
          <cell r="I17">
            <v>152.77080000000001</v>
          </cell>
          <cell r="J17">
            <v>23.123396</v>
          </cell>
          <cell r="K17">
            <v>83.509918999999996</v>
          </cell>
          <cell r="L17">
            <v>38.950329000000004</v>
          </cell>
          <cell r="M17">
            <v>153.55800300000001</v>
          </cell>
          <cell r="N17">
            <v>43.034438999999999</v>
          </cell>
          <cell r="O17">
            <v>137.93723399999999</v>
          </cell>
          <cell r="P17">
            <v>119.606228</v>
          </cell>
          <cell r="Q17">
            <v>375.56462992088501</v>
          </cell>
          <cell r="R17">
            <v>65.645503000000005</v>
          </cell>
          <cell r="S17">
            <v>147.81433200000001</v>
          </cell>
          <cell r="T17">
            <v>0</v>
          </cell>
          <cell r="U17">
            <v>0</v>
          </cell>
        </row>
        <row r="18">
          <cell r="A18" t="str">
            <v>Nov</v>
          </cell>
          <cell r="B18">
            <v>43.111694999999997</v>
          </cell>
          <cell r="C18">
            <v>184.75317000000001</v>
          </cell>
          <cell r="D18">
            <v>13.927743</v>
          </cell>
          <cell r="E18">
            <v>46.792769</v>
          </cell>
          <cell r="F18">
            <v>26.593450000000001</v>
          </cell>
          <cell r="G18">
            <v>95.301120999999995</v>
          </cell>
          <cell r="H18">
            <v>28.006630999999999</v>
          </cell>
          <cell r="I18">
            <v>115.779555</v>
          </cell>
          <cell r="J18">
            <v>33.536104000000002</v>
          </cell>
          <cell r="K18">
            <v>130.604758</v>
          </cell>
          <cell r="L18">
            <v>20.934113</v>
          </cell>
          <cell r="M18">
            <v>72.776753999999997</v>
          </cell>
          <cell r="N18">
            <v>9.9126799999999893</v>
          </cell>
          <cell r="O18">
            <v>26.276651000000001</v>
          </cell>
          <cell r="P18">
            <v>54.296315999999997</v>
          </cell>
          <cell r="Q18">
            <v>147.545194961775</v>
          </cell>
          <cell r="R18">
            <v>56.677866000000002</v>
          </cell>
          <cell r="S18">
            <v>110.333676</v>
          </cell>
          <cell r="T18">
            <v>0</v>
          </cell>
          <cell r="U18">
            <v>0</v>
          </cell>
        </row>
        <row r="19">
          <cell r="A19" t="str">
            <v>Dez</v>
          </cell>
          <cell r="B19">
            <v>36.333362999999999</v>
          </cell>
          <cell r="C19">
            <v>144.35936799999999</v>
          </cell>
          <cell r="D19">
            <v>14.251699</v>
          </cell>
          <cell r="E19">
            <v>40.438471999999997</v>
          </cell>
          <cell r="F19">
            <v>18.167705000000002</v>
          </cell>
          <cell r="G19">
            <v>65.586147999999994</v>
          </cell>
          <cell r="H19">
            <v>62.305267000000001</v>
          </cell>
          <cell r="I19">
            <v>285.37752399999999</v>
          </cell>
          <cell r="J19">
            <v>60.683332</v>
          </cell>
          <cell r="K19">
            <v>228.47971200000001</v>
          </cell>
          <cell r="L19">
            <v>16.264728999999999</v>
          </cell>
          <cell r="M19">
            <v>51.090502000000001</v>
          </cell>
          <cell r="N19">
            <v>46.858108999999999</v>
          </cell>
          <cell r="O19">
            <v>171.56516400000001</v>
          </cell>
          <cell r="P19">
            <v>88.459575999999899</v>
          </cell>
          <cell r="Q19">
            <v>278.77479187072498</v>
          </cell>
          <cell r="R19">
            <v>13.505388999999999</v>
          </cell>
          <cell r="S19">
            <v>25.807673000000001</v>
          </cell>
          <cell r="T19">
            <v>0</v>
          </cell>
          <cell r="U19">
            <v>0</v>
          </cell>
        </row>
        <row r="20">
          <cell r="A20" t="str">
            <v>Importação</v>
          </cell>
          <cell r="B20">
            <v>157.686117</v>
          </cell>
          <cell r="C20">
            <v>502.92164600000007</v>
          </cell>
          <cell r="D20">
            <v>288.68850099999997</v>
          </cell>
          <cell r="E20">
            <v>1031.3795269999998</v>
          </cell>
          <cell r="F20">
            <v>320.27184399999999</v>
          </cell>
          <cell r="G20">
            <v>1125.443786</v>
          </cell>
          <cell r="H20">
            <v>217.30844999999999</v>
          </cell>
          <cell r="I20">
            <v>832.76369999999997</v>
          </cell>
          <cell r="J20">
            <v>244.52190100000001</v>
          </cell>
          <cell r="K20">
            <v>995.39447600000005</v>
          </cell>
          <cell r="L20">
            <v>376.475887</v>
          </cell>
          <cell r="M20">
            <v>1268.023745</v>
          </cell>
          <cell r="N20">
            <v>316.80292699999995</v>
          </cell>
          <cell r="O20">
            <v>988.7667100000001</v>
          </cell>
          <cell r="P20">
            <v>349.95869899999997</v>
          </cell>
          <cell r="Q20">
            <v>1193.5365767627791</v>
          </cell>
          <cell r="R20">
            <v>531.09675900000002</v>
          </cell>
          <cell r="S20">
            <v>1312.6220009823319</v>
          </cell>
          <cell r="T20">
            <v>290.23852199999999</v>
          </cell>
          <cell r="U20">
            <v>538.41294971017533</v>
          </cell>
        </row>
        <row r="21">
          <cell r="A21" t="str">
            <v>Jan</v>
          </cell>
          <cell r="B21">
            <v>10.857999</v>
          </cell>
          <cell r="C21">
            <v>30.347449000000001</v>
          </cell>
          <cell r="D21">
            <v>8.7957420000000006</v>
          </cell>
          <cell r="E21">
            <v>33.878757</v>
          </cell>
          <cell r="F21">
            <v>34.558962999999999</v>
          </cell>
          <cell r="G21">
            <v>117.928577</v>
          </cell>
          <cell r="H21">
            <v>21.015764999999998</v>
          </cell>
          <cell r="I21">
            <v>76.442138</v>
          </cell>
          <cell r="J21">
            <v>15.242516999999999</v>
          </cell>
          <cell r="K21">
            <v>55.627572999999998</v>
          </cell>
          <cell r="L21">
            <v>15.443695</v>
          </cell>
          <cell r="M21">
            <v>59.050207</v>
          </cell>
          <cell r="N21">
            <v>44.045349999999999</v>
          </cell>
          <cell r="O21">
            <v>130.145723</v>
          </cell>
          <cell r="P21">
            <v>9.6107490000000002</v>
          </cell>
          <cell r="Q21">
            <v>33.304451558996703</v>
          </cell>
          <cell r="R21">
            <v>41.964167000000003</v>
          </cell>
          <cell r="S21">
            <v>125.359080086243</v>
          </cell>
          <cell r="T21">
            <v>88.372298000000001</v>
          </cell>
          <cell r="U21">
            <v>142.546526</v>
          </cell>
        </row>
        <row r="22">
          <cell r="A22" t="str">
            <v>Fev</v>
          </cell>
          <cell r="B22">
            <v>15.500336000000001</v>
          </cell>
          <cell r="C22">
            <v>46.618442999999999</v>
          </cell>
          <cell r="D22">
            <v>9.5113839999999996</v>
          </cell>
          <cell r="E22">
            <v>37.430987000000002</v>
          </cell>
          <cell r="F22">
            <v>26.978365</v>
          </cell>
          <cell r="G22">
            <v>94.148435000000006</v>
          </cell>
          <cell r="H22">
            <v>10.256130000000001</v>
          </cell>
          <cell r="I22">
            <v>37.923845</v>
          </cell>
          <cell r="J22">
            <v>15.349843999999999</v>
          </cell>
          <cell r="K22">
            <v>60.597397999999998</v>
          </cell>
          <cell r="L22">
            <v>20.788613000000002</v>
          </cell>
          <cell r="M22">
            <v>82.016694000000001</v>
          </cell>
          <cell r="N22">
            <v>26.218710999999999</v>
          </cell>
          <cell r="O22">
            <v>80.611632999999998</v>
          </cell>
          <cell r="P22">
            <v>17.291101999999999</v>
          </cell>
          <cell r="Q22">
            <v>68.972060296447793</v>
          </cell>
          <cell r="R22">
            <v>32.342523</v>
          </cell>
          <cell r="S22">
            <v>101.716057507324</v>
          </cell>
          <cell r="T22">
            <v>58.071347000000003</v>
          </cell>
          <cell r="U22">
            <v>136.646260573441</v>
          </cell>
        </row>
        <row r="23">
          <cell r="A23" t="str">
            <v>Mar</v>
          </cell>
          <cell r="B23">
            <v>14.046472</v>
          </cell>
          <cell r="C23">
            <v>44.781086000000002</v>
          </cell>
          <cell r="D23">
            <v>12.383504</v>
          </cell>
          <cell r="E23">
            <v>52.682357000000003</v>
          </cell>
          <cell r="F23">
            <v>48.075795999999997</v>
          </cell>
          <cell r="G23">
            <v>171.793182</v>
          </cell>
          <cell r="H23">
            <v>17.144867000000001</v>
          </cell>
          <cell r="I23">
            <v>70.446044999999998</v>
          </cell>
          <cell r="J23">
            <v>18.233129999999999</v>
          </cell>
          <cell r="K23">
            <v>76.796724999999995</v>
          </cell>
          <cell r="L23">
            <v>28.830148000000001</v>
          </cell>
          <cell r="M23">
            <v>115.24628199999999</v>
          </cell>
          <cell r="N23">
            <v>23.427105000000001</v>
          </cell>
          <cell r="O23">
            <v>72.155196000000004</v>
          </cell>
          <cell r="P23">
            <v>28.541028000000001</v>
          </cell>
          <cell r="Q23">
            <v>103.889685452564</v>
          </cell>
          <cell r="R23">
            <v>43.940843999999998</v>
          </cell>
          <cell r="S23">
            <v>136.739476029602</v>
          </cell>
          <cell r="T23">
            <v>49.514158000000002</v>
          </cell>
          <cell r="U23">
            <v>85.233310000000003</v>
          </cell>
        </row>
        <row r="24">
          <cell r="A24" t="str">
            <v>Abr</v>
          </cell>
          <cell r="B24">
            <v>13.460653000000001</v>
          </cell>
          <cell r="C24">
            <v>46.056286</v>
          </cell>
          <cell r="D24">
            <v>15.125306999999999</v>
          </cell>
          <cell r="E24">
            <v>64.736715000000004</v>
          </cell>
          <cell r="F24">
            <v>19.315892999999999</v>
          </cell>
          <cell r="G24">
            <v>70.653283999999999</v>
          </cell>
          <cell r="H24">
            <v>15.585872999999999</v>
          </cell>
          <cell r="I24">
            <v>66.589811999999995</v>
          </cell>
          <cell r="J24">
            <v>16.799527999999999</v>
          </cell>
          <cell r="K24">
            <v>70.843898999999993</v>
          </cell>
          <cell r="L24">
            <v>16.399820999999999</v>
          </cell>
          <cell r="M24">
            <v>70.16722</v>
          </cell>
          <cell r="N24">
            <v>31.682015</v>
          </cell>
          <cell r="O24">
            <v>100.311145</v>
          </cell>
          <cell r="P24">
            <v>48.067602999999998</v>
          </cell>
          <cell r="Q24">
            <v>171.66672241491699</v>
          </cell>
          <cell r="R24">
            <v>38.663941999999999</v>
          </cell>
          <cell r="S24">
            <v>112.757004118073</v>
          </cell>
          <cell r="T24">
            <v>29.398852999999999</v>
          </cell>
          <cell r="U24">
            <v>69.816147136734301</v>
          </cell>
        </row>
        <row r="25">
          <cell r="A25" t="str">
            <v>Mai</v>
          </cell>
          <cell r="B25">
            <v>17.332903999999999</v>
          </cell>
          <cell r="C25">
            <v>56.030589999999997</v>
          </cell>
          <cell r="D25">
            <v>16.622536</v>
          </cell>
          <cell r="E25">
            <v>71.280377000000001</v>
          </cell>
          <cell r="F25">
            <v>30.038350000000001</v>
          </cell>
          <cell r="G25">
            <v>108.985489</v>
          </cell>
          <cell r="H25">
            <v>13.834873999999999</v>
          </cell>
          <cell r="I25">
            <v>56.481305999999996</v>
          </cell>
          <cell r="J25">
            <v>22.022559999999999</v>
          </cell>
          <cell r="K25">
            <v>92.040986000000004</v>
          </cell>
          <cell r="L25">
            <v>13.277286999999999</v>
          </cell>
          <cell r="M25">
            <v>55.295631999999998</v>
          </cell>
          <cell r="N25">
            <v>29.501625000000001</v>
          </cell>
          <cell r="O25">
            <v>94.529746000000003</v>
          </cell>
          <cell r="P25">
            <v>29.842856999999999</v>
          </cell>
          <cell r="Q25">
            <v>101.12685478073701</v>
          </cell>
          <cell r="R25">
            <v>44.255915999999999</v>
          </cell>
          <cell r="S25">
            <v>127.90658933252</v>
          </cell>
          <cell r="T25">
            <v>64.881866000000002</v>
          </cell>
          <cell r="U25">
            <v>104.170706</v>
          </cell>
        </row>
        <row r="26">
          <cell r="A26" t="str">
            <v>Jun</v>
          </cell>
          <cell r="B26">
            <v>15.081647</v>
          </cell>
          <cell r="C26">
            <v>36.658017999999998</v>
          </cell>
          <cell r="D26">
            <v>25.997388999999998</v>
          </cell>
          <cell r="E26">
            <v>101.982744</v>
          </cell>
          <cell r="F26">
            <v>23.981767999999999</v>
          </cell>
          <cell r="G26">
            <v>85.026888999999997</v>
          </cell>
          <cell r="H26">
            <v>15.625454</v>
          </cell>
          <cell r="I26">
            <v>66.189224999999993</v>
          </cell>
          <cell r="J26">
            <v>23.325937</v>
          </cell>
          <cell r="K26">
            <v>95.333932000000004</v>
          </cell>
          <cell r="L26">
            <v>19.525908000000001</v>
          </cell>
          <cell r="M26">
            <v>73.539773999999994</v>
          </cell>
          <cell r="N26">
            <v>27.675132999999999</v>
          </cell>
          <cell r="O26">
            <v>85.421103000000002</v>
          </cell>
          <cell r="P26">
            <v>30.507472</v>
          </cell>
          <cell r="Q26">
            <v>103.917482342566</v>
          </cell>
          <cell r="R26">
            <v>41.673233000000003</v>
          </cell>
          <cell r="S26">
            <v>117.18698999999999</v>
          </cell>
          <cell r="T26">
            <v>0</v>
          </cell>
          <cell r="U26">
            <v>0</v>
          </cell>
        </row>
        <row r="27">
          <cell r="A27" t="str">
            <v>Jul</v>
          </cell>
          <cell r="B27">
            <v>14.041525</v>
          </cell>
          <cell r="C27">
            <v>40.276744000000001</v>
          </cell>
          <cell r="D27">
            <v>31.412925000000001</v>
          </cell>
          <cell r="E27">
            <v>102.644239</v>
          </cell>
          <cell r="F27">
            <v>29.980059000000001</v>
          </cell>
          <cell r="G27">
            <v>98.693928999999997</v>
          </cell>
          <cell r="H27">
            <v>15.751193000000001</v>
          </cell>
          <cell r="I27">
            <v>58.970556999999999</v>
          </cell>
          <cell r="J27">
            <v>28.019227000000001</v>
          </cell>
          <cell r="K27">
            <v>113.904837</v>
          </cell>
          <cell r="L27">
            <v>13.117087</v>
          </cell>
          <cell r="M27">
            <v>47.257598000000002</v>
          </cell>
          <cell r="N27">
            <v>25.749482</v>
          </cell>
          <cell r="O27">
            <v>79.349003999999994</v>
          </cell>
          <cell r="P27">
            <v>33.783302999999997</v>
          </cell>
          <cell r="Q27">
            <v>117.39624211059601</v>
          </cell>
          <cell r="R27">
            <v>45.090093000000003</v>
          </cell>
          <cell r="S27">
            <v>125.79471030859401</v>
          </cell>
          <cell r="T27">
            <v>0</v>
          </cell>
          <cell r="U27">
            <v>0</v>
          </cell>
        </row>
        <row r="28">
          <cell r="A28" t="str">
            <v>Ago</v>
          </cell>
          <cell r="B28">
            <v>13.828139</v>
          </cell>
          <cell r="C28">
            <v>34.860131000000003</v>
          </cell>
          <cell r="D28">
            <v>45.960189</v>
          </cell>
          <cell r="E28">
            <v>157.59224599999999</v>
          </cell>
          <cell r="F28">
            <v>34.378360999999998</v>
          </cell>
          <cell r="G28">
            <v>116.653654</v>
          </cell>
          <cell r="H28">
            <v>27.802924999999998</v>
          </cell>
          <cell r="I28">
            <v>102.569844</v>
          </cell>
          <cell r="J28">
            <v>26.220662999999998</v>
          </cell>
          <cell r="K28">
            <v>106.86738699999999</v>
          </cell>
          <cell r="L28">
            <v>18.254923999999999</v>
          </cell>
          <cell r="M28">
            <v>61.221609999999998</v>
          </cell>
          <cell r="N28">
            <v>26.755475000000001</v>
          </cell>
          <cell r="O28">
            <v>78.849665000000002</v>
          </cell>
          <cell r="P28">
            <v>30.948698</v>
          </cell>
          <cell r="Q28">
            <v>100.56008517585801</v>
          </cell>
          <cell r="R28">
            <v>62.596921000000002</v>
          </cell>
          <cell r="S28">
            <v>162.930613599976</v>
          </cell>
          <cell r="T28">
            <v>0</v>
          </cell>
          <cell r="U28">
            <v>0</v>
          </cell>
        </row>
        <row r="29">
          <cell r="A29" t="str">
            <v>Set</v>
          </cell>
          <cell r="B29">
            <v>8.192539</v>
          </cell>
          <cell r="C29">
            <v>27.338629000000001</v>
          </cell>
          <cell r="D29">
            <v>34.068061999999998</v>
          </cell>
          <cell r="E29">
            <v>113.233604</v>
          </cell>
          <cell r="F29">
            <v>26.737113999999998</v>
          </cell>
          <cell r="G29">
            <v>90.630025000000003</v>
          </cell>
          <cell r="H29">
            <v>13.897050999999999</v>
          </cell>
          <cell r="I29">
            <v>53.936906999999998</v>
          </cell>
          <cell r="J29">
            <v>21.032301</v>
          </cell>
          <cell r="K29">
            <v>86.879131999999998</v>
          </cell>
          <cell r="L29">
            <v>47.280147999999997</v>
          </cell>
          <cell r="M29">
            <v>153.874888</v>
          </cell>
          <cell r="N29">
            <v>24.812998</v>
          </cell>
          <cell r="O29">
            <v>77.925371999999996</v>
          </cell>
          <cell r="P29">
            <v>37.173316999999997</v>
          </cell>
          <cell r="Q29">
            <v>117.97201894750999</v>
          </cell>
          <cell r="R29">
            <v>46.586990999999998</v>
          </cell>
          <cell r="S29">
            <v>84.862339000000006</v>
          </cell>
          <cell r="T29">
            <v>0</v>
          </cell>
          <cell r="U29">
            <v>0</v>
          </cell>
        </row>
        <row r="30">
          <cell r="A30" t="str">
            <v>Out</v>
          </cell>
          <cell r="B30">
            <v>13.069424</v>
          </cell>
          <cell r="C30">
            <v>53.752496000000001</v>
          </cell>
          <cell r="D30">
            <v>30.374248000000001</v>
          </cell>
          <cell r="E30">
            <v>99.590956000000006</v>
          </cell>
          <cell r="F30">
            <v>15.754238000000001</v>
          </cell>
          <cell r="G30">
            <v>57.924678999999998</v>
          </cell>
          <cell r="H30">
            <v>33.103273000000002</v>
          </cell>
          <cell r="I30">
            <v>121.747084</v>
          </cell>
          <cell r="J30">
            <v>26.359684999999999</v>
          </cell>
          <cell r="K30">
            <v>107.13936699999999</v>
          </cell>
          <cell r="L30">
            <v>48.046542000000002</v>
          </cell>
          <cell r="M30">
            <v>146.46695500000001</v>
          </cell>
          <cell r="N30">
            <v>21.853252000000001</v>
          </cell>
          <cell r="O30">
            <v>69.888397999999995</v>
          </cell>
          <cell r="P30">
            <v>27.948229999999999</v>
          </cell>
          <cell r="Q30">
            <v>93.492494498992897</v>
          </cell>
          <cell r="R30">
            <v>53.668863999999999</v>
          </cell>
          <cell r="S30">
            <v>89.073800000000006</v>
          </cell>
          <cell r="T30">
            <v>0</v>
          </cell>
          <cell r="U30">
            <v>0</v>
          </cell>
        </row>
        <row r="31">
          <cell r="A31" t="str">
            <v>Nov</v>
          </cell>
          <cell r="B31">
            <v>11.710098</v>
          </cell>
          <cell r="C31">
            <v>47.345140000000001</v>
          </cell>
          <cell r="D31">
            <v>29.501159999999999</v>
          </cell>
          <cell r="E31">
            <v>97.924217999999996</v>
          </cell>
          <cell r="F31">
            <v>17.240818999999998</v>
          </cell>
          <cell r="G31">
            <v>64.159734999999998</v>
          </cell>
          <cell r="H31">
            <v>21.310644</v>
          </cell>
          <cell r="I31">
            <v>78.539161000000007</v>
          </cell>
          <cell r="J31">
            <v>16.056757000000001</v>
          </cell>
          <cell r="K31">
            <v>65.302218999999994</v>
          </cell>
          <cell r="L31">
            <v>62.687277000000002</v>
          </cell>
          <cell r="M31">
            <v>186.41900899999999</v>
          </cell>
          <cell r="N31">
            <v>18.769922000000001</v>
          </cell>
          <cell r="O31">
            <v>61.611891</v>
          </cell>
          <cell r="P31">
            <v>28.257214000000001</v>
          </cell>
          <cell r="Q31">
            <v>94.247289758148199</v>
          </cell>
          <cell r="R31">
            <v>42.711626000000003</v>
          </cell>
          <cell r="S31">
            <v>69.573747999999995</v>
          </cell>
          <cell r="T31">
            <v>0</v>
          </cell>
          <cell r="U31">
            <v>0</v>
          </cell>
        </row>
        <row r="32">
          <cell r="A32" t="str">
            <v>Dez</v>
          </cell>
          <cell r="B32">
            <v>10.564380999999999</v>
          </cell>
          <cell r="C32">
            <v>38.856634</v>
          </cell>
          <cell r="D32">
            <v>28.936055</v>
          </cell>
          <cell r="E32">
            <v>98.402327</v>
          </cell>
          <cell r="F32">
            <v>13.232118</v>
          </cell>
          <cell r="G32">
            <v>48.845908000000001</v>
          </cell>
          <cell r="H32">
            <v>11.980401000000001</v>
          </cell>
          <cell r="I32">
            <v>42.927776000000001</v>
          </cell>
          <cell r="J32">
            <v>15.859752</v>
          </cell>
          <cell r="K32">
            <v>64.061020999999997</v>
          </cell>
          <cell r="L32">
            <v>72.824437000000003</v>
          </cell>
          <cell r="M32">
            <v>217.46787599999999</v>
          </cell>
          <cell r="N32">
            <v>16.311858999999998</v>
          </cell>
          <cell r="O32">
            <v>57.967834000000003</v>
          </cell>
          <cell r="P32">
            <v>27.987126</v>
          </cell>
          <cell r="Q32">
            <v>86.991189425445597</v>
          </cell>
          <cell r="R32">
            <v>37.601638999999999</v>
          </cell>
          <cell r="S32">
            <v>58.721592999999999</v>
          </cell>
          <cell r="T32">
            <v>0</v>
          </cell>
          <cell r="U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godao"/>
      <sheetName val="Cafe verde"/>
      <sheetName val="Cafe torrado"/>
      <sheetName val="Cafe soluvel"/>
      <sheetName val="Arroz"/>
      <sheetName val="Carne bovina"/>
      <sheetName val="Carne suina"/>
      <sheetName val="Carne aves"/>
      <sheetName val="Suco laranja"/>
      <sheetName val="Milho"/>
      <sheetName val="Complexo soja"/>
      <sheetName val="Trigo_E"/>
      <sheetName val="Complexo leite"/>
      <sheetName val="Feijao"/>
      <sheetName val="Trigo_farinha"/>
      <sheetName val="Paises"/>
    </sheetNames>
    <sheetDataSet>
      <sheetData sheetId="0"/>
      <sheetData sheetId="1"/>
      <sheetData sheetId="2"/>
      <sheetData sheetId="3"/>
      <sheetData sheetId="4">
        <row r="5">
          <cell r="B5">
            <v>2015</v>
          </cell>
          <cell r="D5">
            <v>2016</v>
          </cell>
          <cell r="F5">
            <v>2017</v>
          </cell>
          <cell r="H5">
            <v>2018</v>
          </cell>
          <cell r="J5">
            <v>2019</v>
          </cell>
          <cell r="L5">
            <v>2020</v>
          </cell>
          <cell r="N5">
            <v>2021</v>
          </cell>
          <cell r="P5">
            <v>2022</v>
          </cell>
          <cell r="R5">
            <v>2023</v>
          </cell>
          <cell r="T5">
            <v>2024</v>
          </cell>
        </row>
        <row r="6">
          <cell r="B6" t="str">
            <v>Valor  (US$ milhões)</v>
          </cell>
          <cell r="C6" t="str">
            <v>Qtde  (mil t)</v>
          </cell>
          <cell r="D6" t="str">
            <v>Valor  (US$ milhões)</v>
          </cell>
          <cell r="E6" t="str">
            <v>Qtde  (mil t)</v>
          </cell>
          <cell r="F6" t="str">
            <v>Valor  (US$ milhões)</v>
          </cell>
          <cell r="G6" t="str">
            <v>Qtde  (mil t)</v>
          </cell>
          <cell r="H6" t="str">
            <v>Valor  (US$ milhões)</v>
          </cell>
          <cell r="I6" t="str">
            <v>Qtde  (mil t)</v>
          </cell>
          <cell r="J6" t="str">
            <v>Valor  (US$ milhões)</v>
          </cell>
          <cell r="K6" t="str">
            <v>Qtde  (mil t)</v>
          </cell>
          <cell r="L6" t="str">
            <v>Valor  (US$ milhões)</v>
          </cell>
          <cell r="M6" t="str">
            <v>Qtde  (mil t)</v>
          </cell>
          <cell r="N6" t="str">
            <v>Valor  (US$ milhões)</v>
          </cell>
          <cell r="O6" t="str">
            <v>Qtde  (mil t)</v>
          </cell>
          <cell r="P6" t="str">
            <v>Valor  (US$ milhões)</v>
          </cell>
          <cell r="Q6" t="str">
            <v>Qtde  (mil t)</v>
          </cell>
          <cell r="R6" t="str">
            <v>Valor  (US$ milhões)</v>
          </cell>
          <cell r="S6" t="str">
            <v>Qtde  (mil t)</v>
          </cell>
          <cell r="T6" t="str">
            <v>Valor  (US$ milhões)</v>
          </cell>
          <cell r="U6" t="str">
            <v>Qtde  (mil t)</v>
          </cell>
        </row>
        <row r="7">
          <cell r="A7" t="str">
            <v>México</v>
          </cell>
          <cell r="B7">
            <v>2.3333E-2</v>
          </cell>
          <cell r="C7">
            <v>7.3331999999999994E-2</v>
          </cell>
          <cell r="D7">
            <v>5.6936E-2</v>
          </cell>
          <cell r="E7">
            <v>0.18333199999999999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0.23471800000000001</v>
          </cell>
          <cell r="K7">
            <v>0.736765</v>
          </cell>
          <cell r="L7">
            <v>29.533141000000001</v>
          </cell>
          <cell r="M7">
            <v>105.815726</v>
          </cell>
          <cell r="N7">
            <v>8.3839790000000001</v>
          </cell>
          <cell r="O7">
            <v>32.000008000000001</v>
          </cell>
          <cell r="P7">
            <v>152.94211999999999</v>
          </cell>
          <cell r="Q7">
            <v>446.76772199999999</v>
          </cell>
          <cell r="R7">
            <v>128.25305800000001</v>
          </cell>
          <cell r="S7">
            <v>360.04033941406198</v>
          </cell>
          <cell r="T7">
            <v>0.208593</v>
          </cell>
          <cell r="U7">
            <v>0.38252293749999999</v>
          </cell>
        </row>
        <row r="8">
          <cell r="A8" t="str">
            <v>Senegal</v>
          </cell>
          <cell r="B8">
            <v>31.449783</v>
          </cell>
          <cell r="C8">
            <v>156.56863799999999</v>
          </cell>
          <cell r="D8">
            <v>40.164498999999999</v>
          </cell>
          <cell r="E8">
            <v>206.83936199999999</v>
          </cell>
          <cell r="F8">
            <v>35.090082000000002</v>
          </cell>
          <cell r="G8">
            <v>166.65906100000001</v>
          </cell>
          <cell r="H8">
            <v>44.524755999999996</v>
          </cell>
          <cell r="I8">
            <v>218.56354300000001</v>
          </cell>
          <cell r="J8">
            <v>48.675614000000003</v>
          </cell>
          <cell r="K8">
            <v>243.024473</v>
          </cell>
          <cell r="L8">
            <v>40.175502000000002</v>
          </cell>
          <cell r="M8">
            <v>183.06928600000001</v>
          </cell>
          <cell r="N8">
            <v>34.727294000000001</v>
          </cell>
          <cell r="O8">
            <v>140.877241</v>
          </cell>
          <cell r="P8">
            <v>84.847657999999996</v>
          </cell>
          <cell r="Q8">
            <v>337.04265450000003</v>
          </cell>
          <cell r="R8">
            <v>87.555888999999993</v>
          </cell>
          <cell r="S8">
            <v>281.157442</v>
          </cell>
          <cell r="T8">
            <v>54.250038000000004</v>
          </cell>
          <cell r="U8">
            <v>135.40845400000001</v>
          </cell>
        </row>
        <row r="9">
          <cell r="A9" t="str">
            <v>Venezuela</v>
          </cell>
          <cell r="B9">
            <v>25.98189</v>
          </cell>
          <cell r="C9">
            <v>119.974802</v>
          </cell>
          <cell r="D9">
            <v>31.252289999999999</v>
          </cell>
          <cell r="E9">
            <v>83.541093000000004</v>
          </cell>
          <cell r="F9">
            <v>16.342124999999999</v>
          </cell>
          <cell r="G9">
            <v>39.530453000000001</v>
          </cell>
          <cell r="H9">
            <v>170.56799699999999</v>
          </cell>
          <cell r="I9">
            <v>620.56626500000004</v>
          </cell>
          <cell r="J9">
            <v>97.997831000000005</v>
          </cell>
          <cell r="K9">
            <v>332.99736999999999</v>
          </cell>
          <cell r="L9">
            <v>103.690843</v>
          </cell>
          <cell r="M9">
            <v>349.96992299999999</v>
          </cell>
          <cell r="N9">
            <v>55.431359</v>
          </cell>
          <cell r="O9">
            <v>162.477104</v>
          </cell>
          <cell r="P9">
            <v>79.084287000000003</v>
          </cell>
          <cell r="Q9">
            <v>242.89071283117701</v>
          </cell>
          <cell r="R9">
            <v>86.711115000000007</v>
          </cell>
          <cell r="S9">
            <v>234.557276753906</v>
          </cell>
          <cell r="T9">
            <v>11.726865</v>
          </cell>
          <cell r="U9">
            <v>31.336166500000001</v>
          </cell>
        </row>
        <row r="10">
          <cell r="A10" t="str">
            <v>Costa Rica</v>
          </cell>
          <cell r="B10">
            <v>6.7342240000000002</v>
          </cell>
          <cell r="C10">
            <v>26.395620999999998</v>
          </cell>
          <cell r="D10">
            <v>8.6205979999999993</v>
          </cell>
          <cell r="E10">
            <v>30.368368</v>
          </cell>
          <cell r="F10">
            <v>6.3603959999999997</v>
          </cell>
          <cell r="G10">
            <v>21.634</v>
          </cell>
          <cell r="H10">
            <v>16.861331</v>
          </cell>
          <cell r="I10">
            <v>64.378320000000002</v>
          </cell>
          <cell r="J10">
            <v>4.2373310000000002</v>
          </cell>
          <cell r="K10">
            <v>15.252948999999999</v>
          </cell>
          <cell r="L10">
            <v>29.154693000000002</v>
          </cell>
          <cell r="M10">
            <v>115.94292</v>
          </cell>
          <cell r="N10">
            <v>27.564208000000001</v>
          </cell>
          <cell r="O10">
            <v>82.994455000000002</v>
          </cell>
          <cell r="P10">
            <v>49.693261</v>
          </cell>
          <cell r="Q10">
            <v>150.60158999999999</v>
          </cell>
          <cell r="R10">
            <v>90.392318000000003</v>
          </cell>
          <cell r="S10">
            <v>224.30264</v>
          </cell>
          <cell r="T10">
            <v>22.931099</v>
          </cell>
          <cell r="U10">
            <v>56.825702749999998</v>
          </cell>
        </row>
        <row r="11">
          <cell r="A11" t="str">
            <v>Gâmbia</v>
          </cell>
          <cell r="B11">
            <v>12.004695</v>
          </cell>
          <cell r="C11">
            <v>62.514271999999998</v>
          </cell>
          <cell r="D11">
            <v>15.911092</v>
          </cell>
          <cell r="E11">
            <v>82.966380000000001</v>
          </cell>
          <cell r="F11">
            <v>20.182532999999999</v>
          </cell>
          <cell r="G11">
            <v>96.013879000000003</v>
          </cell>
          <cell r="H11">
            <v>26.477703999999999</v>
          </cell>
          <cell r="I11">
            <v>128.73211900000001</v>
          </cell>
          <cell r="J11">
            <v>29.715945000000001</v>
          </cell>
          <cell r="K11">
            <v>150.125092</v>
          </cell>
          <cell r="L11">
            <v>30.889873000000001</v>
          </cell>
          <cell r="M11">
            <v>141.179328</v>
          </cell>
          <cell r="N11">
            <v>30.124089000000001</v>
          </cell>
          <cell r="O11">
            <v>122.811823</v>
          </cell>
          <cell r="P11">
            <v>29.339085000000001</v>
          </cell>
          <cell r="Q11">
            <v>117.961005074219</v>
          </cell>
          <cell r="R11">
            <v>36.504485000000003</v>
          </cell>
          <cell r="S11">
            <v>127.76214709375</v>
          </cell>
          <cell r="T11">
            <v>26.702397000000001</v>
          </cell>
          <cell r="U11">
            <v>85.205884999999995</v>
          </cell>
        </row>
        <row r="12">
          <cell r="A12" t="str">
            <v>Peru</v>
          </cell>
          <cell r="B12">
            <v>32.222042000000002</v>
          </cell>
          <cell r="C12">
            <v>97.151589000000001</v>
          </cell>
          <cell r="D12">
            <v>29.582069000000001</v>
          </cell>
          <cell r="E12">
            <v>84.781631000000004</v>
          </cell>
          <cell r="F12">
            <v>41.490062999999999</v>
          </cell>
          <cell r="G12">
            <v>113.89474800000001</v>
          </cell>
          <cell r="H12">
            <v>40.816280999999996</v>
          </cell>
          <cell r="I12">
            <v>121.240551</v>
          </cell>
          <cell r="J12">
            <v>49.894114999999999</v>
          </cell>
          <cell r="K12">
            <v>151.149945</v>
          </cell>
          <cell r="L12">
            <v>60.765658000000002</v>
          </cell>
          <cell r="M12">
            <v>174.345033</v>
          </cell>
          <cell r="N12">
            <v>57.148617000000002</v>
          </cell>
          <cell r="O12">
            <v>131.29888800000001</v>
          </cell>
          <cell r="P12">
            <v>36.762770000000003</v>
          </cell>
          <cell r="Q12">
            <v>95.290293043365494</v>
          </cell>
          <cell r="R12">
            <v>36.528723999999997</v>
          </cell>
          <cell r="S12">
            <v>71.2414037406311</v>
          </cell>
          <cell r="T12">
            <v>21.457038000000001</v>
          </cell>
          <cell r="U12">
            <v>32.2232483445311</v>
          </cell>
        </row>
        <row r="13">
          <cell r="A13" t="str">
            <v>Países Baixos (Holanda)</v>
          </cell>
          <cell r="B13">
            <v>3.8207059999999999</v>
          </cell>
          <cell r="C13">
            <v>18.637146999999999</v>
          </cell>
          <cell r="D13">
            <v>2.8131849999999998</v>
          </cell>
          <cell r="E13">
            <v>11.96425</v>
          </cell>
          <cell r="F13">
            <v>6.2976000000000004E-2</v>
          </cell>
          <cell r="G13">
            <v>0.15529399999999999</v>
          </cell>
          <cell r="H13">
            <v>5.0242149999999999</v>
          </cell>
          <cell r="I13">
            <v>29.327559999999998</v>
          </cell>
          <cell r="J13">
            <v>2.8819999999999998E-2</v>
          </cell>
          <cell r="K13">
            <v>4.6980000000000001E-2</v>
          </cell>
          <cell r="L13">
            <v>6.5923920000000003</v>
          </cell>
          <cell r="M13">
            <v>43.215691999999997</v>
          </cell>
          <cell r="N13">
            <v>35.489077999999999</v>
          </cell>
          <cell r="O13">
            <v>150.082279</v>
          </cell>
          <cell r="P13">
            <v>21.895282000000002</v>
          </cell>
          <cell r="Q13">
            <v>90.0948872376499</v>
          </cell>
          <cell r="R13">
            <v>15.214661</v>
          </cell>
          <cell r="S13">
            <v>66.874017551341097</v>
          </cell>
          <cell r="T13">
            <v>2.7894040000000002</v>
          </cell>
          <cell r="U13">
            <v>14.836885470573399</v>
          </cell>
        </row>
        <row r="14">
          <cell r="A14" t="str">
            <v>Estados Unidos</v>
          </cell>
          <cell r="B14">
            <v>10.610037999999999</v>
          </cell>
          <cell r="C14">
            <v>27.160803999999999</v>
          </cell>
          <cell r="D14">
            <v>16.353881999999999</v>
          </cell>
          <cell r="E14">
            <v>61.711781999999999</v>
          </cell>
          <cell r="F14">
            <v>11.307758</v>
          </cell>
          <cell r="G14">
            <v>27.865708000000001</v>
          </cell>
          <cell r="H14">
            <v>15.822487000000001</v>
          </cell>
          <cell r="I14">
            <v>61.843828999999999</v>
          </cell>
          <cell r="J14">
            <v>15.997645</v>
          </cell>
          <cell r="K14">
            <v>55.749395999999997</v>
          </cell>
          <cell r="L14">
            <v>30.189601</v>
          </cell>
          <cell r="M14">
            <v>95.516758999999993</v>
          </cell>
          <cell r="N14">
            <v>18.139990000000001</v>
          </cell>
          <cell r="O14">
            <v>58.067726</v>
          </cell>
          <cell r="P14">
            <v>21.171368999999999</v>
          </cell>
          <cell r="Q14">
            <v>64.607599836862803</v>
          </cell>
          <cell r="R14">
            <v>27.148705</v>
          </cell>
          <cell r="S14">
            <v>66.616212608575907</v>
          </cell>
          <cell r="T14">
            <v>7.7935359999999996</v>
          </cell>
          <cell r="U14">
            <v>9.1499100242309606</v>
          </cell>
        </row>
        <row r="15">
          <cell r="A15" t="str">
            <v>Cuba</v>
          </cell>
          <cell r="B15">
            <v>76.301074999999997</v>
          </cell>
          <cell r="C15">
            <v>250.427784</v>
          </cell>
          <cell r="D15">
            <v>13.629644000000001</v>
          </cell>
          <cell r="E15">
            <v>44.779412000000001</v>
          </cell>
          <cell r="F15">
            <v>15.675230000000001</v>
          </cell>
          <cell r="G15">
            <v>42.647060000000003</v>
          </cell>
          <cell r="H15">
            <v>27.263824</v>
          </cell>
          <cell r="I15">
            <v>86.764707999999999</v>
          </cell>
          <cell r="J15">
            <v>12.280158999999999</v>
          </cell>
          <cell r="K15">
            <v>42.426492000000003</v>
          </cell>
          <cell r="L15">
            <v>27.525485</v>
          </cell>
          <cell r="M15">
            <v>89.072052999999997</v>
          </cell>
          <cell r="N15">
            <v>29.859625000000001</v>
          </cell>
          <cell r="O15">
            <v>89.558788000000007</v>
          </cell>
          <cell r="P15">
            <v>49.833542999999999</v>
          </cell>
          <cell r="Q15">
            <v>174.53891200000001</v>
          </cell>
          <cell r="R15">
            <v>32.989142000000001</v>
          </cell>
          <cell r="S15">
            <v>66.227243398437494</v>
          </cell>
          <cell r="T15">
            <v>23.447507000000002</v>
          </cell>
          <cell r="U15">
            <v>22.8595288235292</v>
          </cell>
        </row>
        <row r="16">
          <cell r="A16" t="str">
            <v>Serra Leoa</v>
          </cell>
          <cell r="B16">
            <v>23.192623999999999</v>
          </cell>
          <cell r="C16">
            <v>109.59953</v>
          </cell>
          <cell r="D16">
            <v>5.9570069999999999</v>
          </cell>
          <cell r="E16">
            <v>28.925471000000002</v>
          </cell>
          <cell r="F16">
            <v>23.991612</v>
          </cell>
          <cell r="G16">
            <v>115.93261800000001</v>
          </cell>
          <cell r="H16">
            <v>22.904330999999999</v>
          </cell>
          <cell r="I16">
            <v>112.341717</v>
          </cell>
          <cell r="J16">
            <v>22.852874</v>
          </cell>
          <cell r="K16">
            <v>117.052525</v>
          </cell>
          <cell r="L16">
            <v>30.200157999999998</v>
          </cell>
          <cell r="M16">
            <v>137.64617799999999</v>
          </cell>
          <cell r="N16">
            <v>12.852563999999999</v>
          </cell>
          <cell r="O16">
            <v>51.505881000000002</v>
          </cell>
          <cell r="P16">
            <v>3.5648240000000002</v>
          </cell>
          <cell r="Q16">
            <v>14.743907399215701</v>
          </cell>
          <cell r="R16">
            <v>10.051235</v>
          </cell>
          <cell r="S16">
            <v>36.838236000000002</v>
          </cell>
          <cell r="T16">
            <v>5.7000950000000001</v>
          </cell>
          <cell r="U16">
            <v>17.647207058822602</v>
          </cell>
        </row>
        <row r="17">
          <cell r="A17" t="str">
            <v>Suíça</v>
          </cell>
          <cell r="B17">
            <v>10.215472999999999</v>
          </cell>
          <cell r="C17">
            <v>60.454507</v>
          </cell>
          <cell r="D17">
            <v>10.073161000000001</v>
          </cell>
          <cell r="E17">
            <v>58.463836000000001</v>
          </cell>
          <cell r="F17">
            <v>7.1089169999999999</v>
          </cell>
          <cell r="G17">
            <v>44.356802000000002</v>
          </cell>
          <cell r="H17">
            <v>9.3883120000000009</v>
          </cell>
          <cell r="I17">
            <v>61.160879000000001</v>
          </cell>
          <cell r="J17">
            <v>9.3999000000000006</v>
          </cell>
          <cell r="K17">
            <v>61.337100999999997</v>
          </cell>
          <cell r="L17">
            <v>5.9760000000000004E-3</v>
          </cell>
          <cell r="M17">
            <v>7.574E-3</v>
          </cell>
          <cell r="N17">
            <v>1.6518999999999999E-2</v>
          </cell>
          <cell r="O17">
            <v>3.4749999999999998E-3</v>
          </cell>
          <cell r="P17">
            <v>2.2620000000000001E-3</v>
          </cell>
          <cell r="Q17">
            <v>2.7900000057220499E-3</v>
          </cell>
          <cell r="R17">
            <v>0.79405899999999996</v>
          </cell>
          <cell r="S17">
            <v>4.7282395587673198</v>
          </cell>
          <cell r="T17">
            <v>1.555E-3</v>
          </cell>
          <cell r="U17">
            <v>9.3276470565795903E-4</v>
          </cell>
        </row>
        <row r="18">
          <cell r="A18" t="str">
            <v>Nicarágua</v>
          </cell>
          <cell r="B18">
            <v>18.835654999999999</v>
          </cell>
          <cell r="C18">
            <v>78.791320999999996</v>
          </cell>
          <cell r="D18">
            <v>28.562360000000002</v>
          </cell>
          <cell r="E18">
            <v>103.702634</v>
          </cell>
          <cell r="F18">
            <v>21.575423000000001</v>
          </cell>
          <cell r="G18">
            <v>76.217850999999996</v>
          </cell>
          <cell r="H18">
            <v>29.846304</v>
          </cell>
          <cell r="I18">
            <v>112.673721</v>
          </cell>
          <cell r="J18">
            <v>1.2742</v>
          </cell>
          <cell r="K18">
            <v>4.5999999999999996</v>
          </cell>
          <cell r="L18">
            <v>9.2222609999999996</v>
          </cell>
          <cell r="M18">
            <v>35.689722000000003</v>
          </cell>
          <cell r="N18">
            <v>8.8163370000000008</v>
          </cell>
          <cell r="O18">
            <v>28.270178999999999</v>
          </cell>
          <cell r="P18">
            <v>0</v>
          </cell>
          <cell r="Q18">
            <v>0</v>
          </cell>
          <cell r="R18">
            <v>1.7425660000000001</v>
          </cell>
          <cell r="S18">
            <v>4.4509999999999996</v>
          </cell>
          <cell r="T18">
            <v>0</v>
          </cell>
          <cell r="U18">
            <v>0</v>
          </cell>
        </row>
        <row r="19">
          <cell r="A19" t="str">
            <v>Subtotal</v>
          </cell>
          <cell r="B19">
            <v>251.391538</v>
          </cell>
          <cell r="C19">
            <v>1007.7493470000002</v>
          </cell>
          <cell r="D19">
            <v>202.97672300000002</v>
          </cell>
          <cell r="E19">
            <v>798.22755099999995</v>
          </cell>
          <cell r="F19">
            <v>199.18711500000003</v>
          </cell>
          <cell r="G19">
            <v>744.90747400000009</v>
          </cell>
          <cell r="H19">
            <v>409.49754200000001</v>
          </cell>
          <cell r="I19">
            <v>1617.593212</v>
          </cell>
          <cell r="J19">
            <v>292.58915199999996</v>
          </cell>
          <cell r="K19">
            <v>1174.499088</v>
          </cell>
          <cell r="L19">
            <v>397.945583</v>
          </cell>
          <cell r="M19">
            <v>1471.470194</v>
          </cell>
          <cell r="N19">
            <v>318.55365900000004</v>
          </cell>
          <cell r="O19">
            <v>1049.9478469999999</v>
          </cell>
          <cell r="P19">
            <v>529.13646099999994</v>
          </cell>
          <cell r="Q19">
            <v>1734.5420739224958</v>
          </cell>
          <cell r="R19">
            <v>553.88595700000008</v>
          </cell>
          <cell r="S19">
            <v>1544.7961981194708</v>
          </cell>
          <cell r="T19">
            <v>177.008127</v>
          </cell>
          <cell r="U19">
            <v>405.87644367389294</v>
          </cell>
        </row>
        <row r="26">
          <cell r="B26">
            <v>2015</v>
          </cell>
          <cell r="D26">
            <v>2016</v>
          </cell>
          <cell r="F26">
            <v>2017</v>
          </cell>
          <cell r="H26">
            <v>2018</v>
          </cell>
          <cell r="J26">
            <v>2019</v>
          </cell>
          <cell r="L26">
            <v>2020</v>
          </cell>
          <cell r="N26">
            <v>2021</v>
          </cell>
          <cell r="P26">
            <v>2022</v>
          </cell>
          <cell r="R26">
            <v>2023</v>
          </cell>
          <cell r="T26">
            <v>2024</v>
          </cell>
        </row>
        <row r="27">
          <cell r="B27" t="str">
            <v>Valor (US$/milhões)</v>
          </cell>
          <cell r="C27" t="str">
            <v>Qtde  (mil t)</v>
          </cell>
          <cell r="D27" t="str">
            <v>Valor (US$/milhões)</v>
          </cell>
          <cell r="E27" t="str">
            <v>Qtde  (mil t)</v>
          </cell>
          <cell r="F27" t="str">
            <v>Valor (US$/milhões)</v>
          </cell>
          <cell r="G27" t="str">
            <v>Qtde  (mil t)</v>
          </cell>
          <cell r="H27" t="str">
            <v>Valor (US$/milhões)</v>
          </cell>
          <cell r="I27" t="str">
            <v>Qtde  (mil t)</v>
          </cell>
          <cell r="J27" t="str">
            <v>Valor (US$/milhões)</v>
          </cell>
          <cell r="K27" t="str">
            <v>Qtde  (mil t)</v>
          </cell>
          <cell r="L27" t="str">
            <v>Valor (US$/milhões)</v>
          </cell>
          <cell r="M27" t="str">
            <v>Qtde  (mil t)</v>
          </cell>
          <cell r="N27" t="str">
            <v>Valor (US$/milhões)</v>
          </cell>
          <cell r="O27" t="str">
            <v>Qtde  (mil t)</v>
          </cell>
          <cell r="P27" t="str">
            <v>Valor (US$/milhões)</v>
          </cell>
          <cell r="Q27" t="str">
            <v>Qtde  (mil t)</v>
          </cell>
          <cell r="R27" t="str">
            <v>Valor (US$/milhões)</v>
          </cell>
          <cell r="S27" t="str">
            <v>Qtde  (mil t)</v>
          </cell>
          <cell r="T27" t="str">
            <v>Valor (US$/milhões)</v>
          </cell>
          <cell r="U27" t="str">
            <v>Qtde  (mil t)</v>
          </cell>
        </row>
        <row r="28">
          <cell r="A28" t="str">
            <v>Paraguai</v>
          </cell>
          <cell r="B28">
            <v>86.267291</v>
          </cell>
          <cell r="C28">
            <v>355.57190500000002</v>
          </cell>
          <cell r="D28">
            <v>127.13881600000001</v>
          </cell>
          <cell r="E28">
            <v>527.97098300000005</v>
          </cell>
          <cell r="F28">
            <v>163.80721199999999</v>
          </cell>
          <cell r="G28">
            <v>630.07854899999995</v>
          </cell>
          <cell r="H28">
            <v>137.47151600000001</v>
          </cell>
          <cell r="I28">
            <v>591.71753699999999</v>
          </cell>
          <cell r="J28">
            <v>150.58537100000001</v>
          </cell>
          <cell r="K28">
            <v>679.92665</v>
          </cell>
          <cell r="L28">
            <v>164.63526300000001</v>
          </cell>
          <cell r="M28">
            <v>633.04830600000003</v>
          </cell>
          <cell r="N28">
            <v>193.24853100000001</v>
          </cell>
          <cell r="O28">
            <v>645.24551199999996</v>
          </cell>
          <cell r="P28">
            <v>214.740948</v>
          </cell>
          <cell r="Q28">
            <v>803.97464207031203</v>
          </cell>
          <cell r="R28">
            <v>311.41589399999998</v>
          </cell>
          <cell r="S28">
            <v>854.13657349218704</v>
          </cell>
          <cell r="T28">
            <v>172.253366</v>
          </cell>
          <cell r="U28">
            <v>345.35962692968701</v>
          </cell>
        </row>
        <row r="29">
          <cell r="A29" t="str">
            <v>Uruguai</v>
          </cell>
          <cell r="B29">
            <v>21.604928999999998</v>
          </cell>
          <cell r="C29">
            <v>43.788322999999998</v>
          </cell>
          <cell r="D29">
            <v>96.805889999999906</v>
          </cell>
          <cell r="E29">
            <v>312.643756</v>
          </cell>
          <cell r="F29">
            <v>89.974063000000001</v>
          </cell>
          <cell r="G29">
            <v>299.16542199999998</v>
          </cell>
          <cell r="H29">
            <v>35.377284000000003</v>
          </cell>
          <cell r="I29">
            <v>106.416968</v>
          </cell>
          <cell r="J29">
            <v>42.638427</v>
          </cell>
          <cell r="K29">
            <v>142.87699000000001</v>
          </cell>
          <cell r="L29">
            <v>89.245588999999995</v>
          </cell>
          <cell r="M29">
            <v>276.707921</v>
          </cell>
          <cell r="N29">
            <v>54.407555000000002</v>
          </cell>
          <cell r="O29">
            <v>153.937974</v>
          </cell>
          <cell r="P29">
            <v>83.051586</v>
          </cell>
          <cell r="Q29">
            <v>248.95297415625001</v>
          </cell>
          <cell r="R29">
            <v>174.268835</v>
          </cell>
          <cell r="S29">
            <v>382.67320847656299</v>
          </cell>
          <cell r="T29">
            <v>56.734996000000002</v>
          </cell>
          <cell r="U29">
            <v>95.168289742187497</v>
          </cell>
        </row>
        <row r="30">
          <cell r="A30" t="str">
            <v>Argentina</v>
          </cell>
          <cell r="B30">
            <v>32.450575000000001</v>
          </cell>
          <cell r="C30">
            <v>64.388873000000004</v>
          </cell>
          <cell r="D30">
            <v>50.678227999999997</v>
          </cell>
          <cell r="E30">
            <v>158.253276</v>
          </cell>
          <cell r="F30">
            <v>48.181167000000002</v>
          </cell>
          <cell r="G30">
            <v>147.432343</v>
          </cell>
          <cell r="H30">
            <v>35.245224</v>
          </cell>
          <cell r="I30">
            <v>120.447177</v>
          </cell>
          <cell r="J30">
            <v>42.730291000000001</v>
          </cell>
          <cell r="K30">
            <v>159.53334899999999</v>
          </cell>
          <cell r="L30">
            <v>47.359558999999997</v>
          </cell>
          <cell r="M30">
            <v>140.22852700000001</v>
          </cell>
          <cell r="N30">
            <v>31.133481</v>
          </cell>
          <cell r="O30">
            <v>87.425247999999996</v>
          </cell>
          <cell r="P30">
            <v>41.25526</v>
          </cell>
          <cell r="Q30">
            <v>130.045217660156</v>
          </cell>
          <cell r="R30">
            <v>29.555751999999998</v>
          </cell>
          <cell r="S30">
            <v>64.125540289062499</v>
          </cell>
          <cell r="T30">
            <v>9.6136800000000004</v>
          </cell>
          <cell r="U30">
            <v>12.6644764811554</v>
          </cell>
        </row>
        <row r="31">
          <cell r="A31" t="str">
            <v>Estados Unidos</v>
          </cell>
          <cell r="B31">
            <v>1.0356240000000001</v>
          </cell>
          <cell r="C31">
            <v>1.044673</v>
          </cell>
          <cell r="D31">
            <v>0.42250900000000002</v>
          </cell>
          <cell r="E31">
            <v>9.9387000000000003E-2</v>
          </cell>
          <cell r="F31">
            <v>0.22549</v>
          </cell>
          <cell r="G31">
            <v>8.9374999999999996E-2</v>
          </cell>
          <cell r="H31">
            <v>1.081931</v>
          </cell>
          <cell r="I31">
            <v>0.33992</v>
          </cell>
          <cell r="J31">
            <v>0.229601</v>
          </cell>
          <cell r="K31">
            <v>9.2494000000000007E-2</v>
          </cell>
          <cell r="L31">
            <v>38.764512000000003</v>
          </cell>
          <cell r="M31">
            <v>117.80629999999999</v>
          </cell>
          <cell r="N31">
            <v>2.6590189999999998</v>
          </cell>
          <cell r="O31">
            <v>6.5538189999999998</v>
          </cell>
          <cell r="P31">
            <v>1.6611000000000001E-2</v>
          </cell>
          <cell r="Q31">
            <v>8.1971002044677697E-3</v>
          </cell>
          <cell r="R31">
            <v>2.2780000000000001E-3</v>
          </cell>
          <cell r="S31">
            <v>2.2699999999999999E-3</v>
          </cell>
          <cell r="T31">
            <v>0</v>
          </cell>
          <cell r="U31">
            <v>0</v>
          </cell>
        </row>
        <row r="32">
          <cell r="A32" t="str">
            <v>Guiana</v>
          </cell>
          <cell r="B32">
            <v>7.6470089999999997</v>
          </cell>
          <cell r="C32">
            <v>27.451619000000001</v>
          </cell>
          <cell r="D32">
            <v>5.8829310000000001</v>
          </cell>
          <cell r="E32">
            <v>21.969958999999999</v>
          </cell>
          <cell r="F32">
            <v>5.278772</v>
          </cell>
          <cell r="G32">
            <v>19.631034</v>
          </cell>
          <cell r="H32">
            <v>0.247</v>
          </cell>
          <cell r="I32">
            <v>1.5066999999999999</v>
          </cell>
          <cell r="J32">
            <v>1.9E-2</v>
          </cell>
          <cell r="K32">
            <v>0.1159</v>
          </cell>
          <cell r="L32">
            <v>16.083607000000001</v>
          </cell>
          <cell r="M32">
            <v>49.241942999999999</v>
          </cell>
          <cell r="N32">
            <v>5.3374170000000003</v>
          </cell>
          <cell r="O32">
            <v>15.324612999999999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3.6920000000000002</v>
          </cell>
          <cell r="U32">
            <v>5.2</v>
          </cell>
        </row>
        <row r="33">
          <cell r="A33" t="str">
            <v>Subtotal</v>
          </cell>
          <cell r="B33">
            <v>149.00542799999999</v>
          </cell>
          <cell r="C33">
            <v>492.24539299999998</v>
          </cell>
          <cell r="D33">
            <v>280.92837399999991</v>
          </cell>
          <cell r="E33">
            <v>1020.9373610000001</v>
          </cell>
          <cell r="F33">
            <v>307.46670399999999</v>
          </cell>
          <cell r="G33">
            <v>1096.3967229999998</v>
          </cell>
          <cell r="H33">
            <v>209.42295500000003</v>
          </cell>
          <cell r="I33">
            <v>820.42830200000003</v>
          </cell>
          <cell r="J33">
            <v>236.20269000000002</v>
          </cell>
          <cell r="K33">
            <v>982.5453829999999</v>
          </cell>
          <cell r="L33">
            <v>356.08853000000005</v>
          </cell>
          <cell r="M33">
            <v>1217.032997</v>
          </cell>
          <cell r="N33">
            <v>286.78600299999999</v>
          </cell>
          <cell r="O33">
            <v>908.48716599999989</v>
          </cell>
          <cell r="P33">
            <v>339.06440500000002</v>
          </cell>
          <cell r="Q33">
            <v>1182.9810309869224</v>
          </cell>
          <cell r="R33">
            <v>515.24275899999998</v>
          </cell>
          <cell r="S33">
            <v>1300.9375922578124</v>
          </cell>
          <cell r="T33">
            <v>242.29404199999999</v>
          </cell>
          <cell r="U33">
            <v>458.3923931530299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O"/>
      <sheetName val="EXTERNO"/>
    </sheetNames>
    <sheetDataSet>
      <sheetData sheetId="0">
        <row r="2">
          <cell r="A2">
            <v>41275</v>
          </cell>
          <cell r="E2">
            <v>34.095909465443007</v>
          </cell>
          <cell r="F2">
            <v>49.215909090909093</v>
          </cell>
          <cell r="G2">
            <v>25.799999237060547</v>
          </cell>
          <cell r="H2">
            <v>28.229999542236328</v>
          </cell>
        </row>
        <row r="3">
          <cell r="A3">
            <v>41306</v>
          </cell>
          <cell r="E3">
            <v>33.779375791549683</v>
          </cell>
          <cell r="F3">
            <v>49.71875</v>
          </cell>
          <cell r="G3">
            <v>25.799999237060547</v>
          </cell>
          <cell r="H3">
            <v>28.229999542236328</v>
          </cell>
        </row>
        <row r="4">
          <cell r="A4">
            <v>41334</v>
          </cell>
          <cell r="E4">
            <v>31.413157714040654</v>
          </cell>
          <cell r="F4">
            <v>43.236842105263158</v>
          </cell>
          <cell r="G4">
            <v>25.799999237060547</v>
          </cell>
          <cell r="H4">
            <v>28.229999542236328</v>
          </cell>
        </row>
        <row r="5">
          <cell r="A5">
            <v>41365</v>
          </cell>
          <cell r="E5">
            <v>30.815454569729891</v>
          </cell>
          <cell r="F5">
            <v>37.545454545454547</v>
          </cell>
          <cell r="G5">
            <v>25.799999237060547</v>
          </cell>
          <cell r="H5">
            <v>28.229999542236328</v>
          </cell>
        </row>
        <row r="6">
          <cell r="A6">
            <v>41395</v>
          </cell>
          <cell r="E6">
            <v>32.955714089529856</v>
          </cell>
          <cell r="F6">
            <v>36.333333333333336</v>
          </cell>
          <cell r="G6">
            <v>25.799999237060547</v>
          </cell>
          <cell r="H6">
            <v>28.229999542236328</v>
          </cell>
        </row>
        <row r="7">
          <cell r="A7">
            <v>41426</v>
          </cell>
          <cell r="E7">
            <v>33.450499343872067</v>
          </cell>
          <cell r="F7">
            <v>37.75</v>
          </cell>
          <cell r="G7">
            <v>25.799999237060547</v>
          </cell>
          <cell r="H7">
            <v>28.229999542236328</v>
          </cell>
        </row>
        <row r="8">
          <cell r="A8">
            <v>41456</v>
          </cell>
          <cell r="E8">
            <v>34.12869594408118</v>
          </cell>
          <cell r="F8">
            <v>39.347826086956523</v>
          </cell>
          <cell r="G8">
            <v>25.799999237060547</v>
          </cell>
          <cell r="H8">
            <v>28.229999542236328</v>
          </cell>
        </row>
        <row r="9">
          <cell r="A9">
            <v>41487</v>
          </cell>
          <cell r="E9">
            <v>34.722727342085406</v>
          </cell>
          <cell r="F9">
            <v>42.909090909090907</v>
          </cell>
          <cell r="G9">
            <v>25.799999237060547</v>
          </cell>
          <cell r="H9">
            <v>28.229999542236328</v>
          </cell>
        </row>
        <row r="10">
          <cell r="A10">
            <v>41518</v>
          </cell>
          <cell r="E10">
            <v>34.383333478655132</v>
          </cell>
          <cell r="F10">
            <v>47.261904761904759</v>
          </cell>
          <cell r="G10">
            <v>25.799999237060547</v>
          </cell>
          <cell r="H10">
            <v>28.229999542236328</v>
          </cell>
        </row>
        <row r="11">
          <cell r="A11">
            <v>41548</v>
          </cell>
          <cell r="E11">
            <v>33.775217636771821</v>
          </cell>
          <cell r="F11">
            <v>43.652173913043477</v>
          </cell>
          <cell r="G11">
            <v>25.799999237060547</v>
          </cell>
          <cell r="H11">
            <v>28.229999542236328</v>
          </cell>
        </row>
        <row r="12">
          <cell r="A12">
            <v>41579</v>
          </cell>
          <cell r="E12">
            <v>33.70649948120117</v>
          </cell>
          <cell r="F12">
            <v>43</v>
          </cell>
          <cell r="G12">
            <v>25.799999237060547</v>
          </cell>
          <cell r="H12">
            <v>28.229999542236328</v>
          </cell>
        </row>
        <row r="13">
          <cell r="A13">
            <v>41609</v>
          </cell>
          <cell r="E13">
            <v>35.666315982216283</v>
          </cell>
          <cell r="F13">
            <v>45</v>
          </cell>
          <cell r="G13">
            <v>25.799999237060547</v>
          </cell>
          <cell r="H13">
            <v>28.229999542236328</v>
          </cell>
        </row>
        <row r="14">
          <cell r="A14">
            <v>41640</v>
          </cell>
          <cell r="E14">
            <v>36.106363643299453</v>
          </cell>
          <cell r="F14">
            <v>45.68181818181818</v>
          </cell>
          <cell r="G14">
            <v>25.799999237060547</v>
          </cell>
          <cell r="H14">
            <v>28.229999542236328</v>
          </cell>
        </row>
        <row r="15">
          <cell r="A15">
            <v>41671</v>
          </cell>
          <cell r="E15">
            <v>35.336499404907229</v>
          </cell>
          <cell r="F15">
            <v>37.700000000000003</v>
          </cell>
          <cell r="G15">
            <v>25.799999237060547</v>
          </cell>
          <cell r="H15">
            <v>31.860000610351563</v>
          </cell>
        </row>
        <row r="16">
          <cell r="A16">
            <v>41699</v>
          </cell>
          <cell r="E16">
            <v>33.430000104402239</v>
          </cell>
          <cell r="F16">
            <v>34.026315789473685</v>
          </cell>
          <cell r="G16">
            <v>25.799999237060547</v>
          </cell>
          <cell r="H16">
            <v>31.860000610351563</v>
          </cell>
        </row>
        <row r="17">
          <cell r="A17">
            <v>41730</v>
          </cell>
          <cell r="E17">
            <v>33.488500404357907</v>
          </cell>
          <cell r="F17">
            <v>35.375</v>
          </cell>
          <cell r="G17">
            <v>25.799999237060547</v>
          </cell>
          <cell r="H17">
            <v>31.860000610351563</v>
          </cell>
        </row>
        <row r="18">
          <cell r="A18">
            <v>41760</v>
          </cell>
          <cell r="E18">
            <v>34.946500205993651</v>
          </cell>
          <cell r="F18">
            <v>35.049999999999997</v>
          </cell>
          <cell r="G18">
            <v>25.799999237060547</v>
          </cell>
          <cell r="H18">
            <v>31.860000610351563</v>
          </cell>
        </row>
        <row r="19">
          <cell r="A19">
            <v>41791</v>
          </cell>
          <cell r="E19">
            <v>35.449499893188474</v>
          </cell>
          <cell r="F19">
            <v>34.725000000000001</v>
          </cell>
          <cell r="G19">
            <v>25.799999237060547</v>
          </cell>
          <cell r="H19">
            <v>31.860000610351563</v>
          </cell>
        </row>
        <row r="20">
          <cell r="A20">
            <v>41821</v>
          </cell>
          <cell r="E20">
            <v>35.010908820412375</v>
          </cell>
          <cell r="F20">
            <v>35.149999098344281</v>
          </cell>
          <cell r="G20">
            <v>25.799999237060547</v>
          </cell>
          <cell r="H20">
            <v>31.860000610351563</v>
          </cell>
        </row>
        <row r="21">
          <cell r="A21">
            <v>41852</v>
          </cell>
          <cell r="E21">
            <v>35.030000050862633</v>
          </cell>
          <cell r="F21">
            <v>37.761903308686755</v>
          </cell>
          <cell r="G21">
            <v>25.799999237060547</v>
          </cell>
          <cell r="H21">
            <v>31.860000610351563</v>
          </cell>
        </row>
        <row r="22">
          <cell r="A22">
            <v>41883</v>
          </cell>
          <cell r="E22">
            <v>35.539544885808773</v>
          </cell>
          <cell r="F22">
            <v>44.954545454545453</v>
          </cell>
          <cell r="G22">
            <v>25.799999237060547</v>
          </cell>
          <cell r="H22">
            <v>31.860000610351563</v>
          </cell>
        </row>
        <row r="23">
          <cell r="A23">
            <v>41913</v>
          </cell>
          <cell r="E23">
            <v>35.621363379738547</v>
          </cell>
          <cell r="F23">
            <v>43.022727272727273</v>
          </cell>
          <cell r="G23">
            <v>25.799999237060547</v>
          </cell>
          <cell r="H23">
            <v>31.860000610351563</v>
          </cell>
        </row>
        <row r="24">
          <cell r="A24">
            <v>41944</v>
          </cell>
          <cell r="E24">
            <v>35.93947400544819</v>
          </cell>
          <cell r="F24">
            <v>43.5</v>
          </cell>
          <cell r="G24">
            <v>25.799999237060547</v>
          </cell>
          <cell r="H24">
            <v>31.860000610351563</v>
          </cell>
        </row>
        <row r="25">
          <cell r="A25">
            <v>41974</v>
          </cell>
          <cell r="E25">
            <v>36.632500839233401</v>
          </cell>
          <cell r="F25">
            <v>44</v>
          </cell>
          <cell r="G25">
            <v>25.799999237060547</v>
          </cell>
          <cell r="H25">
            <v>31.860000610351563</v>
          </cell>
        </row>
        <row r="26">
          <cell r="A26">
            <v>42005</v>
          </cell>
          <cell r="E26">
            <v>37.06285694667271</v>
          </cell>
          <cell r="F26">
            <v>44</v>
          </cell>
          <cell r="G26">
            <v>25.799999237060547</v>
          </cell>
          <cell r="H26">
            <v>31.860000610351563</v>
          </cell>
        </row>
        <row r="27">
          <cell r="A27">
            <v>42036</v>
          </cell>
          <cell r="E27">
            <v>36.988889270358612</v>
          </cell>
          <cell r="F27">
            <v>44</v>
          </cell>
          <cell r="G27">
            <v>27.25</v>
          </cell>
          <cell r="H27">
            <v>32.700000762939453</v>
          </cell>
        </row>
        <row r="28">
          <cell r="A28">
            <v>42064</v>
          </cell>
          <cell r="E28">
            <v>35.774091026999734</v>
          </cell>
          <cell r="F28">
            <v>44</v>
          </cell>
          <cell r="G28">
            <v>27.25</v>
          </cell>
          <cell r="H28">
            <v>32.700000762939453</v>
          </cell>
        </row>
        <row r="29">
          <cell r="A29">
            <v>42095</v>
          </cell>
          <cell r="E29">
            <v>35.511000061035155</v>
          </cell>
          <cell r="F29">
            <v>45.9</v>
          </cell>
          <cell r="G29">
            <v>27.25</v>
          </cell>
          <cell r="H29">
            <v>32.700000762939453</v>
          </cell>
        </row>
        <row r="30">
          <cell r="A30">
            <v>42125</v>
          </cell>
          <cell r="E30">
            <v>34.83850021362305</v>
          </cell>
          <cell r="F30">
            <v>43.65</v>
          </cell>
          <cell r="G30">
            <v>27.25</v>
          </cell>
          <cell r="H30">
            <v>32.700000762939453</v>
          </cell>
        </row>
        <row r="31">
          <cell r="A31">
            <v>42156</v>
          </cell>
          <cell r="E31">
            <v>33.38095238095238</v>
          </cell>
          <cell r="F31">
            <v>35.523809523809526</v>
          </cell>
          <cell r="G31">
            <v>27.25</v>
          </cell>
          <cell r="H31">
            <v>32.700000762939453</v>
          </cell>
        </row>
        <row r="32">
          <cell r="A32">
            <v>42186</v>
          </cell>
          <cell r="E32">
            <v>33.216957092285156</v>
          </cell>
          <cell r="F32">
            <v>35.456521739130437</v>
          </cell>
          <cell r="G32">
            <v>27.25</v>
          </cell>
          <cell r="H32">
            <v>32.700000762939453</v>
          </cell>
        </row>
        <row r="33">
          <cell r="A33">
            <v>42217</v>
          </cell>
          <cell r="E33">
            <v>34.074762071881977</v>
          </cell>
          <cell r="F33">
            <v>38.5</v>
          </cell>
          <cell r="G33">
            <v>27.25</v>
          </cell>
          <cell r="H33">
            <v>32.700000762939453</v>
          </cell>
        </row>
        <row r="34">
          <cell r="A34">
            <v>42248</v>
          </cell>
          <cell r="E34">
            <v>37.109523591541105</v>
          </cell>
          <cell r="F34">
            <v>43.738095238095241</v>
          </cell>
          <cell r="G34">
            <v>27.25</v>
          </cell>
          <cell r="H34">
            <v>32.700000762939453</v>
          </cell>
        </row>
        <row r="35">
          <cell r="A35">
            <v>42278</v>
          </cell>
          <cell r="E35">
            <v>40.399999527704146</v>
          </cell>
          <cell r="F35">
            <v>48.5</v>
          </cell>
          <cell r="G35">
            <v>27.25</v>
          </cell>
          <cell r="H35">
            <v>32.700000762939453</v>
          </cell>
        </row>
        <row r="36">
          <cell r="A36">
            <v>42309</v>
          </cell>
          <cell r="E36">
            <v>41.194999504089353</v>
          </cell>
          <cell r="F36">
            <v>48.5</v>
          </cell>
          <cell r="G36">
            <v>27.25</v>
          </cell>
          <cell r="H36">
            <v>32.700000762939453</v>
          </cell>
        </row>
        <row r="37">
          <cell r="A37">
            <v>42339</v>
          </cell>
          <cell r="E37">
            <v>41.123684330990443</v>
          </cell>
          <cell r="F37">
            <v>56.078947368421055</v>
          </cell>
          <cell r="G37">
            <v>27.25</v>
          </cell>
          <cell r="H37">
            <v>32.700000762939453</v>
          </cell>
        </row>
        <row r="38">
          <cell r="A38">
            <v>42370</v>
          </cell>
          <cell r="E38">
            <v>41.924999809265138</v>
          </cell>
          <cell r="F38">
            <v>58.024999999999999</v>
          </cell>
          <cell r="G38">
            <v>27.25</v>
          </cell>
          <cell r="H38">
            <v>32.700000762939453</v>
          </cell>
        </row>
        <row r="39">
          <cell r="A39">
            <v>42401</v>
          </cell>
          <cell r="E39">
            <v>42.642105102539063</v>
          </cell>
          <cell r="F39">
            <v>57.368421052631582</v>
          </cell>
          <cell r="G39">
            <v>29.670000076293945</v>
          </cell>
          <cell r="H39">
            <v>35.599998474121094</v>
          </cell>
        </row>
        <row r="40">
          <cell r="A40">
            <v>42430</v>
          </cell>
          <cell r="E40">
            <v>41.218181956898086</v>
          </cell>
          <cell r="F40">
            <v>58</v>
          </cell>
          <cell r="G40">
            <v>29.670000076293945</v>
          </cell>
          <cell r="H40">
            <v>35.599998474121094</v>
          </cell>
        </row>
        <row r="41">
          <cell r="A41">
            <v>42461</v>
          </cell>
          <cell r="E41">
            <v>40.380000495910643</v>
          </cell>
          <cell r="F41">
            <v>56.65</v>
          </cell>
          <cell r="G41">
            <v>29.670000076293945</v>
          </cell>
          <cell r="H41">
            <v>35.599998474121094</v>
          </cell>
        </row>
        <row r="42">
          <cell r="A42">
            <v>42491</v>
          </cell>
          <cell r="E42">
            <v>42.123809632800871</v>
          </cell>
          <cell r="F42">
            <v>57.607142857142854</v>
          </cell>
          <cell r="G42">
            <v>29.670000076293945</v>
          </cell>
          <cell r="H42">
            <v>35.599998474121094</v>
          </cell>
        </row>
        <row r="43">
          <cell r="A43">
            <v>42522</v>
          </cell>
          <cell r="E43">
            <v>46.622727480801672</v>
          </cell>
          <cell r="F43">
            <v>58.204545454545453</v>
          </cell>
          <cell r="G43">
            <v>29.670000076293945</v>
          </cell>
          <cell r="H43">
            <v>35.599998474121094</v>
          </cell>
        </row>
        <row r="44">
          <cell r="A44">
            <v>42552</v>
          </cell>
          <cell r="E44">
            <v>50.4476193019322</v>
          </cell>
          <cell r="F44">
            <v>67.571428571428569</v>
          </cell>
          <cell r="G44">
            <v>29.670000076293945</v>
          </cell>
          <cell r="H44">
            <v>35.599998474121094</v>
          </cell>
        </row>
        <row r="45">
          <cell r="A45">
            <v>42583</v>
          </cell>
          <cell r="E45">
            <v>50.367391337519109</v>
          </cell>
          <cell r="F45">
            <v>72.673913043478265</v>
          </cell>
          <cell r="G45">
            <v>29.670000076293945</v>
          </cell>
          <cell r="H45">
            <v>35.599998474121094</v>
          </cell>
        </row>
        <row r="46">
          <cell r="A46">
            <v>42614</v>
          </cell>
          <cell r="E46">
            <v>49.978571028936479</v>
          </cell>
          <cell r="F46">
            <v>73</v>
          </cell>
          <cell r="G46">
            <v>29.670000076293945</v>
          </cell>
          <cell r="H46">
            <v>35.599998474121094</v>
          </cell>
        </row>
        <row r="47">
          <cell r="A47">
            <v>42644</v>
          </cell>
          <cell r="E47">
            <v>49.297368501362051</v>
          </cell>
          <cell r="F47">
            <v>72.736842105263165</v>
          </cell>
          <cell r="G47">
            <v>29.670000076293945</v>
          </cell>
          <cell r="H47">
            <v>35.599998474121094</v>
          </cell>
        </row>
        <row r="48">
          <cell r="A48">
            <v>42675</v>
          </cell>
          <cell r="E48">
            <v>48.969999885559083</v>
          </cell>
          <cell r="F48">
            <v>71.2</v>
          </cell>
          <cell r="G48">
            <v>29.670000076293945</v>
          </cell>
          <cell r="H48">
            <v>35.599998474121094</v>
          </cell>
        </row>
        <row r="49">
          <cell r="A49">
            <v>42705</v>
          </cell>
          <cell r="E49">
            <v>49.020000076293947</v>
          </cell>
          <cell r="F49">
            <v>68.25</v>
          </cell>
          <cell r="G49">
            <v>29.670000076293945</v>
          </cell>
          <cell r="H49">
            <v>35.599998474121094</v>
          </cell>
        </row>
        <row r="50">
          <cell r="A50">
            <v>42736</v>
          </cell>
          <cell r="E50">
            <v>49.475000034679063</v>
          </cell>
          <cell r="F50">
            <v>65.727272727272734</v>
          </cell>
          <cell r="G50">
            <v>29.670000076293945</v>
          </cell>
          <cell r="H50">
            <v>35.599998474121094</v>
          </cell>
        </row>
        <row r="51">
          <cell r="A51">
            <v>42767</v>
          </cell>
          <cell r="E51">
            <v>48.930555131700302</v>
          </cell>
          <cell r="F51">
            <v>62.305555555555557</v>
          </cell>
          <cell r="G51">
            <v>34.970001220703125</v>
          </cell>
          <cell r="H51">
            <v>41.970001220703125</v>
          </cell>
        </row>
        <row r="52">
          <cell r="A52">
            <v>42795</v>
          </cell>
          <cell r="E52">
            <v>42.419047946021671</v>
          </cell>
          <cell r="F52">
            <v>57.11904761904762</v>
          </cell>
          <cell r="G52">
            <v>34.970001220703125</v>
          </cell>
          <cell r="H52">
            <v>41.970001220703125</v>
          </cell>
        </row>
        <row r="53">
          <cell r="A53">
            <v>42826</v>
          </cell>
          <cell r="E53">
            <v>38.961764840518725</v>
          </cell>
          <cell r="F53">
            <v>53</v>
          </cell>
          <cell r="G53">
            <v>34.970001220703125</v>
          </cell>
          <cell r="H53">
            <v>41.970001220703125</v>
          </cell>
        </row>
        <row r="54">
          <cell r="A54">
            <v>42856</v>
          </cell>
          <cell r="E54">
            <v>38.911363254893907</v>
          </cell>
          <cell r="F54">
            <v>47.090909090909093</v>
          </cell>
          <cell r="G54">
            <v>34.970001220703125</v>
          </cell>
          <cell r="H54">
            <v>41.970001220703125</v>
          </cell>
        </row>
        <row r="55">
          <cell r="A55">
            <v>42887</v>
          </cell>
          <cell r="E55">
            <v>39.602381388346352</v>
          </cell>
          <cell r="F55">
            <v>43.571428571428569</v>
          </cell>
          <cell r="G55">
            <v>34.970001220703125</v>
          </cell>
          <cell r="H55">
            <v>41.970001220703125</v>
          </cell>
        </row>
        <row r="56">
          <cell r="A56">
            <v>42917</v>
          </cell>
          <cell r="E56">
            <v>40.16666721162342</v>
          </cell>
          <cell r="F56">
            <v>44.595238095238095</v>
          </cell>
          <cell r="G56">
            <v>34.970001220703125</v>
          </cell>
          <cell r="H56">
            <v>41.970001220703125</v>
          </cell>
        </row>
        <row r="57">
          <cell r="A57">
            <v>42948</v>
          </cell>
          <cell r="E57">
            <v>39.718181263316758</v>
          </cell>
          <cell r="F57">
            <v>45.909090909090907</v>
          </cell>
          <cell r="G57">
            <v>34.970001220703125</v>
          </cell>
          <cell r="H57">
            <v>41.970001220703125</v>
          </cell>
        </row>
        <row r="58">
          <cell r="A58">
            <v>42979</v>
          </cell>
          <cell r="E58">
            <v>37.424999999999997</v>
          </cell>
          <cell r="F58">
            <v>43.774999999999999</v>
          </cell>
          <cell r="G58">
            <v>34.970001220703125</v>
          </cell>
          <cell r="H58">
            <v>41.970001220703125</v>
          </cell>
        </row>
        <row r="59">
          <cell r="A59">
            <v>43009</v>
          </cell>
          <cell r="E59">
            <v>36.290475754510787</v>
          </cell>
          <cell r="F59">
            <v>45.297619047619051</v>
          </cell>
          <cell r="G59">
            <v>34.970001220703125</v>
          </cell>
          <cell r="H59">
            <v>41.970001220703125</v>
          </cell>
        </row>
        <row r="60">
          <cell r="A60">
            <v>43040</v>
          </cell>
          <cell r="E60">
            <v>37.177500152587889</v>
          </cell>
          <cell r="F60">
            <v>43.837499999999999</v>
          </cell>
          <cell r="G60">
            <v>34.970001220703125</v>
          </cell>
          <cell r="H60">
            <v>41.970001220703125</v>
          </cell>
        </row>
        <row r="61">
          <cell r="A61">
            <v>43070</v>
          </cell>
          <cell r="E61">
            <v>37.276315588700143</v>
          </cell>
          <cell r="F61">
            <v>44.868421052631582</v>
          </cell>
          <cell r="G61">
            <v>34.970001220703125</v>
          </cell>
          <cell r="H61">
            <v>41.970001220703125</v>
          </cell>
        </row>
        <row r="62">
          <cell r="A62">
            <v>43101</v>
          </cell>
          <cell r="E62">
            <v>36.724999861283735</v>
          </cell>
          <cell r="F62">
            <v>43.81818181818182</v>
          </cell>
          <cell r="G62">
            <v>34.970001220703125</v>
          </cell>
          <cell r="H62">
            <v>41.970001220703125</v>
          </cell>
        </row>
        <row r="63">
          <cell r="A63">
            <v>43132</v>
          </cell>
          <cell r="E63">
            <v>35.319444868299698</v>
          </cell>
          <cell r="F63">
            <v>44</v>
          </cell>
          <cell r="G63">
            <v>36.009998321533203</v>
          </cell>
          <cell r="H63">
            <v>43.209999084472656</v>
          </cell>
        </row>
        <row r="64">
          <cell r="A64">
            <v>43160</v>
          </cell>
          <cell r="E64">
            <v>34.825000190734862</v>
          </cell>
          <cell r="F64">
            <v>44</v>
          </cell>
          <cell r="G64">
            <v>36.009998321533203</v>
          </cell>
          <cell r="H64">
            <v>43.209999084472656</v>
          </cell>
        </row>
        <row r="65">
          <cell r="A65">
            <v>43191</v>
          </cell>
          <cell r="E65">
            <v>35.471428825741725</v>
          </cell>
          <cell r="F65">
            <v>44</v>
          </cell>
          <cell r="G65">
            <v>36.009998321533203</v>
          </cell>
          <cell r="H65">
            <v>43.209999084472656</v>
          </cell>
        </row>
        <row r="66">
          <cell r="A66">
            <v>43221</v>
          </cell>
          <cell r="E66">
            <v>36.523809523809526</v>
          </cell>
          <cell r="F66">
            <v>44</v>
          </cell>
          <cell r="G66">
            <v>36.009998321533203</v>
          </cell>
          <cell r="H66">
            <v>43.209999084472656</v>
          </cell>
        </row>
        <row r="67">
          <cell r="A67">
            <v>43252</v>
          </cell>
          <cell r="E67">
            <v>38.622500038146974</v>
          </cell>
          <cell r="F67">
            <v>43.825000000000003</v>
          </cell>
          <cell r="G67">
            <v>36.009998321533203</v>
          </cell>
          <cell r="H67">
            <v>43.209999084472656</v>
          </cell>
        </row>
        <row r="68">
          <cell r="A68">
            <v>43282</v>
          </cell>
          <cell r="E68">
            <v>41.581817800348453</v>
          </cell>
          <cell r="F68">
            <v>43.590909090909093</v>
          </cell>
          <cell r="G68">
            <v>36.009998321533203</v>
          </cell>
          <cell r="H68">
            <v>43.209999084472656</v>
          </cell>
        </row>
        <row r="69">
          <cell r="A69">
            <v>43313</v>
          </cell>
          <cell r="E69">
            <v>43.963043710459836</v>
          </cell>
          <cell r="F69">
            <v>45.717391304347828</v>
          </cell>
          <cell r="G69">
            <v>36.009998321533203</v>
          </cell>
          <cell r="H69">
            <v>43.209999084472656</v>
          </cell>
        </row>
        <row r="70">
          <cell r="A70">
            <v>43344</v>
          </cell>
          <cell r="E70">
            <v>45.449999558298209</v>
          </cell>
          <cell r="F70">
            <v>48.5</v>
          </cell>
          <cell r="G70">
            <v>36.009998321533203</v>
          </cell>
          <cell r="H70">
            <v>43.209999084472656</v>
          </cell>
        </row>
        <row r="71">
          <cell r="A71">
            <v>43374</v>
          </cell>
          <cell r="E71">
            <v>44.811363567005507</v>
          </cell>
          <cell r="F71">
            <v>50.090909090909093</v>
          </cell>
          <cell r="G71">
            <v>36.009998321533203</v>
          </cell>
          <cell r="H71">
            <v>43.209999084472656</v>
          </cell>
        </row>
        <row r="72">
          <cell r="A72">
            <v>43405</v>
          </cell>
          <cell r="E72">
            <v>41.792105423776725</v>
          </cell>
          <cell r="F72">
            <v>50.44736842105263</v>
          </cell>
          <cell r="G72">
            <v>36.009998321533203</v>
          </cell>
          <cell r="H72">
            <v>43.209999084472656</v>
          </cell>
        </row>
        <row r="73">
          <cell r="A73">
            <v>43435</v>
          </cell>
          <cell r="E73">
            <v>39.791666242811417</v>
          </cell>
          <cell r="F73">
            <v>48.166666666666664</v>
          </cell>
          <cell r="G73">
            <v>36.009998321533203</v>
          </cell>
          <cell r="H73">
            <v>43.209999084472656</v>
          </cell>
        </row>
        <row r="74">
          <cell r="A74">
            <v>43466</v>
          </cell>
          <cell r="E74">
            <v>39.856817939064719</v>
          </cell>
          <cell r="F74">
            <v>47</v>
          </cell>
          <cell r="G74">
            <v>36.009998321533203</v>
          </cell>
          <cell r="H74">
            <v>43.209999084472656</v>
          </cell>
        </row>
        <row r="75">
          <cell r="A75">
            <v>43497</v>
          </cell>
          <cell r="E75">
            <v>39.802499771118164</v>
          </cell>
          <cell r="F75">
            <v>46.95</v>
          </cell>
          <cell r="G75">
            <v>36.439998626708984</v>
          </cell>
          <cell r="H75">
            <v>43.209999084472656</v>
          </cell>
        </row>
        <row r="76">
          <cell r="A76">
            <v>43525</v>
          </cell>
          <cell r="E76">
            <v>38.986842105263158</v>
          </cell>
          <cell r="F76">
            <v>49.315789473684212</v>
          </cell>
          <cell r="G76">
            <v>36.439998626708984</v>
          </cell>
          <cell r="H76">
            <v>43.209999084472656</v>
          </cell>
        </row>
        <row r="77">
          <cell r="A77">
            <v>43556</v>
          </cell>
          <cell r="E77">
            <v>41.140476590111142</v>
          </cell>
          <cell r="F77">
            <v>50.666666666666664</v>
          </cell>
          <cell r="G77">
            <v>36.439998626708984</v>
          </cell>
          <cell r="H77">
            <v>43.209999084472656</v>
          </cell>
        </row>
        <row r="78">
          <cell r="A78">
            <v>43586</v>
          </cell>
          <cell r="E78">
            <v>43.802273316816851</v>
          </cell>
          <cell r="F78">
            <v>58.090909090909093</v>
          </cell>
          <cell r="G78">
            <v>36.439998626708984</v>
          </cell>
          <cell r="H78">
            <v>43.209999084472656</v>
          </cell>
        </row>
        <row r="79">
          <cell r="A79">
            <v>43617</v>
          </cell>
          <cell r="E79">
            <v>43.68157878674959</v>
          </cell>
          <cell r="F79">
            <v>60.684210526315788</v>
          </cell>
          <cell r="G79">
            <v>36.439998626708984</v>
          </cell>
          <cell r="H79">
            <v>43.209999084472656</v>
          </cell>
        </row>
        <row r="80">
          <cell r="A80">
            <v>43647</v>
          </cell>
          <cell r="E80">
            <v>42.736956057341203</v>
          </cell>
          <cell r="F80">
            <v>63</v>
          </cell>
          <cell r="G80">
            <v>36.439998626708984</v>
          </cell>
          <cell r="H80">
            <v>43.209999084472656</v>
          </cell>
        </row>
        <row r="81">
          <cell r="A81">
            <v>43678</v>
          </cell>
          <cell r="E81">
            <v>43.259091117165305</v>
          </cell>
          <cell r="F81">
            <v>63</v>
          </cell>
          <cell r="G81">
            <v>36.439998626708984</v>
          </cell>
          <cell r="H81">
            <v>43.209999084472656</v>
          </cell>
        </row>
        <row r="82">
          <cell r="A82">
            <v>43709</v>
          </cell>
          <cell r="E82">
            <v>44.995238349551201</v>
          </cell>
          <cell r="F82">
            <v>64.071428571428598</v>
          </cell>
          <cell r="G82">
            <v>36.439998626708999</v>
          </cell>
          <cell r="H82">
            <v>43.209999084472699</v>
          </cell>
        </row>
        <row r="83">
          <cell r="A83">
            <v>43739</v>
          </cell>
          <cell r="E83">
            <v>45.245454961603336</v>
          </cell>
          <cell r="F83">
            <v>68</v>
          </cell>
          <cell r="G83">
            <v>36.439998626708984</v>
          </cell>
          <cell r="H83">
            <v>43.209999084472656</v>
          </cell>
        </row>
        <row r="84">
          <cell r="A84">
            <v>43770</v>
          </cell>
          <cell r="E84">
            <v>45.819999694824219</v>
          </cell>
          <cell r="F84">
            <v>68</v>
          </cell>
          <cell r="G84">
            <v>36.439998626708984</v>
          </cell>
          <cell r="H84">
            <v>43.209999084472656</v>
          </cell>
        </row>
        <row r="85">
          <cell r="A85">
            <v>43800</v>
          </cell>
          <cell r="E85">
            <v>47.068421012476868</v>
          </cell>
          <cell r="F85">
            <v>70.763157894736835</v>
          </cell>
          <cell r="G85">
            <v>36.439998626708984</v>
          </cell>
          <cell r="H85">
            <v>43.209999084472656</v>
          </cell>
        </row>
        <row r="86">
          <cell r="A86">
            <v>43831</v>
          </cell>
          <cell r="E86">
            <v>48.71818178350275</v>
          </cell>
          <cell r="F86">
            <v>70.818181818181813</v>
          </cell>
          <cell r="G86">
            <v>36.439998626708984</v>
          </cell>
          <cell r="H86">
            <v>43.209999084472656</v>
          </cell>
        </row>
        <row r="87">
          <cell r="A87">
            <v>43862</v>
          </cell>
          <cell r="E87">
            <v>49.866666581895615</v>
          </cell>
          <cell r="F87">
            <v>70.5</v>
          </cell>
          <cell r="G87">
            <v>39.630001068115234</v>
          </cell>
          <cell r="H87">
            <v>47.549999237060547</v>
          </cell>
        </row>
        <row r="88">
          <cell r="A88">
            <v>43891</v>
          </cell>
          <cell r="E88">
            <v>49.222726995294742</v>
          </cell>
          <cell r="F88">
            <v>74.5</v>
          </cell>
          <cell r="G88">
            <v>39.630001068115234</v>
          </cell>
          <cell r="H88">
            <v>47.549999237060547</v>
          </cell>
        </row>
        <row r="89">
          <cell r="A89">
            <v>43922</v>
          </cell>
          <cell r="E89">
            <v>54.317500114440918</v>
          </cell>
          <cell r="F89">
            <v>69</v>
          </cell>
          <cell r="G89">
            <v>39.630001068115234</v>
          </cell>
          <cell r="H89">
            <v>47.549999237060547</v>
          </cell>
        </row>
        <row r="90">
          <cell r="A90">
            <v>43952</v>
          </cell>
          <cell r="E90">
            <v>60.304999923706056</v>
          </cell>
          <cell r="F90">
            <v>69</v>
          </cell>
          <cell r="G90">
            <v>39.630001068115234</v>
          </cell>
          <cell r="H90">
            <v>47.549999237060547</v>
          </cell>
        </row>
        <row r="91">
          <cell r="A91">
            <v>43983</v>
          </cell>
          <cell r="E91">
            <v>61.80952380952381</v>
          </cell>
          <cell r="F91">
            <v>68.571428571428569</v>
          </cell>
          <cell r="G91">
            <v>39.630001068115234</v>
          </cell>
          <cell r="H91">
            <v>47.549999237060547</v>
          </cell>
        </row>
        <row r="92">
          <cell r="A92">
            <v>44013</v>
          </cell>
          <cell r="E92">
            <v>64.397619519914898</v>
          </cell>
          <cell r="F92">
            <v>67.833333333333329</v>
          </cell>
          <cell r="G92">
            <v>39.630001068115234</v>
          </cell>
          <cell r="H92">
            <v>47.549999237060547</v>
          </cell>
        </row>
        <row r="93">
          <cell r="A93">
            <v>44044</v>
          </cell>
          <cell r="E93">
            <v>77.909523010253906</v>
          </cell>
          <cell r="F93">
            <v>78.452380952380949</v>
          </cell>
          <cell r="G93">
            <v>39.630001068115234</v>
          </cell>
          <cell r="H93">
            <v>47.549999237060547</v>
          </cell>
        </row>
        <row r="94">
          <cell r="A94">
            <v>44075</v>
          </cell>
          <cell r="E94">
            <v>103.98250007629395</v>
          </cell>
          <cell r="F94">
            <v>105.25</v>
          </cell>
          <cell r="G94">
            <v>39.630001068115234</v>
          </cell>
          <cell r="H94">
            <v>47.549999237060547</v>
          </cell>
        </row>
        <row r="95">
          <cell r="A95">
            <v>44105</v>
          </cell>
          <cell r="E95">
            <v>104.99722162882487</v>
          </cell>
          <cell r="F95">
            <v>123</v>
          </cell>
          <cell r="G95">
            <v>39.630001068115234</v>
          </cell>
          <cell r="H95">
            <v>47.549999237060547</v>
          </cell>
        </row>
        <row r="96">
          <cell r="A96">
            <v>44136</v>
          </cell>
          <cell r="E96">
            <v>104.00999870300294</v>
          </cell>
          <cell r="F96">
            <v>122.7</v>
          </cell>
          <cell r="G96">
            <v>39.630001068115234</v>
          </cell>
          <cell r="H96">
            <v>47.549999237060547</v>
          </cell>
        </row>
        <row r="97">
          <cell r="A97">
            <v>44166</v>
          </cell>
          <cell r="E97">
            <v>97.316667102632067</v>
          </cell>
          <cell r="F97">
            <v>124.92857142857143</v>
          </cell>
          <cell r="G97">
            <v>39.630001068115234</v>
          </cell>
          <cell r="H97">
            <v>47.549999237060547</v>
          </cell>
        </row>
        <row r="98">
          <cell r="A98">
            <v>44197</v>
          </cell>
          <cell r="E98">
            <v>90.524999618530273</v>
          </cell>
          <cell r="F98">
            <v>133.17500000000001</v>
          </cell>
          <cell r="G98">
            <v>39.630001068115234</v>
          </cell>
          <cell r="H98">
            <v>47.549999237060547</v>
          </cell>
        </row>
        <row r="99">
          <cell r="A99">
            <v>44228</v>
          </cell>
          <cell r="E99">
            <v>87.563333638509121</v>
          </cell>
          <cell r="F99">
            <v>126</v>
          </cell>
          <cell r="G99">
            <v>40.180000305175781</v>
          </cell>
          <cell r="H99">
            <v>50.549999237060547</v>
          </cell>
        </row>
        <row r="100">
          <cell r="A100">
            <v>44256</v>
          </cell>
          <cell r="E100">
            <v>85.678260803222656</v>
          </cell>
          <cell r="F100">
            <v>112.67391304347827</v>
          </cell>
          <cell r="G100">
            <v>40.180000305175781</v>
          </cell>
          <cell r="H100">
            <v>50.549999237060547</v>
          </cell>
        </row>
        <row r="101">
          <cell r="A101">
            <v>44287</v>
          </cell>
          <cell r="E101">
            <v>86.567500305175784</v>
          </cell>
          <cell r="F101">
            <v>98.85</v>
          </cell>
          <cell r="G101">
            <v>40.180000305175781</v>
          </cell>
          <cell r="H101">
            <v>50.549999237060547</v>
          </cell>
        </row>
        <row r="102">
          <cell r="A102">
            <v>44317</v>
          </cell>
          <cell r="E102">
            <v>83.090475173223581</v>
          </cell>
          <cell r="F102">
            <v>95.642857142857139</v>
          </cell>
          <cell r="G102">
            <v>40.180000305175781</v>
          </cell>
          <cell r="H102">
            <v>50.549999237060547</v>
          </cell>
        </row>
        <row r="103">
          <cell r="A103">
            <v>44348</v>
          </cell>
          <cell r="E103">
            <v>72.976191202799484</v>
          </cell>
          <cell r="F103">
            <v>87.61904761904762</v>
          </cell>
          <cell r="G103">
            <v>40.180000305175781</v>
          </cell>
          <cell r="H103">
            <v>50.549999237060547</v>
          </cell>
        </row>
        <row r="104">
          <cell r="A104">
            <v>44378</v>
          </cell>
          <cell r="E104">
            <v>70.950000217982705</v>
          </cell>
          <cell r="F104">
            <v>82.404761904761898</v>
          </cell>
          <cell r="G104">
            <v>40.180000305175781</v>
          </cell>
          <cell r="H104">
            <v>50.549999237060547</v>
          </cell>
        </row>
        <row r="105">
          <cell r="A105">
            <v>44409</v>
          </cell>
          <cell r="E105">
            <v>76.704545454545453</v>
          </cell>
          <cell r="F105">
            <v>79.954545454545453</v>
          </cell>
          <cell r="G105">
            <v>40.180000305175781</v>
          </cell>
          <cell r="H105">
            <v>50.549999237060547</v>
          </cell>
        </row>
        <row r="106">
          <cell r="A106">
            <v>44440</v>
          </cell>
          <cell r="E106">
            <v>74.223530488855701</v>
          </cell>
          <cell r="F106">
            <v>79.5</v>
          </cell>
          <cell r="G106">
            <v>40.180000305175781</v>
          </cell>
          <cell r="H106">
            <v>50.549999237060547</v>
          </cell>
        </row>
        <row r="107">
          <cell r="A107">
            <v>44470</v>
          </cell>
          <cell r="E107">
            <v>71.387500381469721</v>
          </cell>
          <cell r="F107">
            <v>82.35</v>
          </cell>
          <cell r="G107">
            <v>40.180000305175781</v>
          </cell>
          <cell r="H107">
            <v>50.549999237060547</v>
          </cell>
        </row>
        <row r="108">
          <cell r="A108">
            <v>44501</v>
          </cell>
          <cell r="E108">
            <v>64.650000000000006</v>
          </cell>
          <cell r="F108">
            <v>90.125</v>
          </cell>
          <cell r="G108">
            <v>40.180000305175781</v>
          </cell>
          <cell r="H108">
            <v>50.549999237060547</v>
          </cell>
        </row>
        <row r="109">
          <cell r="A109">
            <v>44531</v>
          </cell>
          <cell r="E109">
            <v>61.697618938627699</v>
          </cell>
          <cell r="F109">
            <v>83</v>
          </cell>
          <cell r="G109">
            <v>40.180000305175781</v>
          </cell>
          <cell r="H109">
            <v>50.549999237060547</v>
          </cell>
        </row>
        <row r="110">
          <cell r="A110">
            <v>44562</v>
          </cell>
          <cell r="E110">
            <v>62.359523773193359</v>
          </cell>
          <cell r="F110">
            <v>79.428571428571431</v>
          </cell>
          <cell r="G110">
            <v>40.180000305175781</v>
          </cell>
          <cell r="H110">
            <v>50.549999237060547</v>
          </cell>
        </row>
        <row r="111">
          <cell r="A111">
            <v>44593</v>
          </cell>
          <cell r="E111">
            <v>69.238888634575744</v>
          </cell>
          <cell r="F111">
            <v>81.333333333333329</v>
          </cell>
          <cell r="G111">
            <v>45.299999237060547</v>
          </cell>
          <cell r="H111">
            <v>62.340000152587891</v>
          </cell>
        </row>
        <row r="112">
          <cell r="A112">
            <v>44621</v>
          </cell>
          <cell r="E112">
            <v>75.027272657914594</v>
          </cell>
          <cell r="F112">
            <v>91.977272727272734</v>
          </cell>
          <cell r="G112">
            <v>45.299999237060547</v>
          </cell>
          <cell r="H112">
            <v>62.340000152587891</v>
          </cell>
        </row>
        <row r="113">
          <cell r="A113">
            <v>44652</v>
          </cell>
          <cell r="E113">
            <v>73.244444105360245</v>
          </cell>
          <cell r="F113">
            <v>94.888888888888886</v>
          </cell>
          <cell r="G113">
            <v>45.299999237060547</v>
          </cell>
          <cell r="H113">
            <v>62.340000152587891</v>
          </cell>
        </row>
        <row r="114">
          <cell r="A114">
            <v>44682</v>
          </cell>
          <cell r="E114">
            <v>69.988636016845703</v>
          </cell>
          <cell r="F114">
            <v>90.306818181818187</v>
          </cell>
          <cell r="G114">
            <v>45.299999237060547</v>
          </cell>
          <cell r="H114">
            <v>62.340000152587891</v>
          </cell>
        </row>
        <row r="115">
          <cell r="A115">
            <v>44713</v>
          </cell>
          <cell r="E115">
            <v>70.209999847412107</v>
          </cell>
          <cell r="F115">
            <v>86.500999450683594</v>
          </cell>
          <cell r="G115">
            <v>45.299999237060547</v>
          </cell>
          <cell r="H115">
            <v>62.340000152587891</v>
          </cell>
        </row>
        <row r="116">
          <cell r="A116">
            <v>44743</v>
          </cell>
          <cell r="E116">
            <v>73.245999526977542</v>
          </cell>
          <cell r="F116">
            <v>81.638999176025393</v>
          </cell>
          <cell r="G116">
            <v>45.299999237060547</v>
          </cell>
          <cell r="H116">
            <v>62.340000152587891</v>
          </cell>
        </row>
        <row r="117">
          <cell r="A117">
            <v>44774</v>
          </cell>
          <cell r="E117">
            <v>73.614347710000004</v>
          </cell>
          <cell r="F117">
            <v>86.398260030000003</v>
          </cell>
          <cell r="G117">
            <v>45.299999239999998</v>
          </cell>
          <cell r="H117">
            <v>62.340000150000002</v>
          </cell>
        </row>
        <row r="118">
          <cell r="A118">
            <v>44805</v>
          </cell>
          <cell r="E118">
            <v>72.741904120000001</v>
          </cell>
          <cell r="F118">
            <v>87.244285579999996</v>
          </cell>
          <cell r="G118">
            <v>45.299999239999998</v>
          </cell>
          <cell r="H118">
            <v>62.340000150000002</v>
          </cell>
        </row>
        <row r="119">
          <cell r="A119">
            <v>44835</v>
          </cell>
          <cell r="E119">
            <v>74.022500230000006</v>
          </cell>
          <cell r="F119">
            <v>88.681499860000002</v>
          </cell>
          <cell r="G119">
            <v>45.299999239999998</v>
          </cell>
          <cell r="H119">
            <v>62.340000150000002</v>
          </cell>
        </row>
        <row r="120">
          <cell r="A120">
            <v>44866</v>
          </cell>
          <cell r="E120">
            <v>78.32999916</v>
          </cell>
          <cell r="F120">
            <v>94.137999730000004</v>
          </cell>
          <cell r="G120">
            <v>45.299999239999998</v>
          </cell>
          <cell r="H120">
            <v>62.340000150000002</v>
          </cell>
        </row>
        <row r="121">
          <cell r="A121">
            <v>44896</v>
          </cell>
          <cell r="E121">
            <v>85.292727729999996</v>
          </cell>
          <cell r="F121">
            <v>107.4377271</v>
          </cell>
          <cell r="G121">
            <v>45.299999239999998</v>
          </cell>
          <cell r="H121">
            <v>62.340000150000002</v>
          </cell>
        </row>
        <row r="122">
          <cell r="A122">
            <v>44927</v>
          </cell>
          <cell r="E122">
            <v>86.990000640000005</v>
          </cell>
          <cell r="F122">
            <v>116.8409091</v>
          </cell>
          <cell r="G122">
            <v>45.299999239999998</v>
          </cell>
          <cell r="H122">
            <v>62.340000150000002</v>
          </cell>
        </row>
        <row r="123">
          <cell r="A123">
            <v>44958</v>
          </cell>
          <cell r="E123">
            <v>84.130555889999997</v>
          </cell>
          <cell r="F123">
            <v>117.13944410000001</v>
          </cell>
          <cell r="G123">
            <v>65.47000122</v>
          </cell>
          <cell r="H123">
            <v>78.569999690000003</v>
          </cell>
        </row>
        <row r="124">
          <cell r="A124">
            <v>44986</v>
          </cell>
          <cell r="E124">
            <v>81.975454850000006</v>
          </cell>
          <cell r="F124">
            <v>117.9772727</v>
          </cell>
          <cell r="G124">
            <v>65.47000122</v>
          </cell>
          <cell r="H124">
            <v>78.569999690000003</v>
          </cell>
        </row>
        <row r="125">
          <cell r="A125">
            <v>45017</v>
          </cell>
          <cell r="E125">
            <v>84.827777859999998</v>
          </cell>
          <cell r="F125">
            <v>113.8611111</v>
          </cell>
          <cell r="G125">
            <v>65.47000122</v>
          </cell>
          <cell r="H125">
            <v>78.569999690000003</v>
          </cell>
        </row>
        <row r="126">
          <cell r="A126">
            <v>45047</v>
          </cell>
          <cell r="E126">
            <v>82.772727270000004</v>
          </cell>
          <cell r="F126">
            <v>112.0340909</v>
          </cell>
          <cell r="G126">
            <v>65.47000122</v>
          </cell>
          <cell r="H126">
            <v>78.569999690000003</v>
          </cell>
        </row>
        <row r="127">
          <cell r="A127">
            <v>45078</v>
          </cell>
          <cell r="E127">
            <v>78.571428569999995</v>
          </cell>
          <cell r="F127">
            <v>105.69047620000001</v>
          </cell>
          <cell r="G127">
            <v>65.47000122</v>
          </cell>
          <cell r="H127">
            <v>78.569999690000003</v>
          </cell>
        </row>
        <row r="128">
          <cell r="A128">
            <v>45108</v>
          </cell>
          <cell r="E128">
            <v>80.202380950000006</v>
          </cell>
          <cell r="F128">
            <v>111.9047619</v>
          </cell>
          <cell r="G128">
            <v>65.47000122</v>
          </cell>
          <cell r="H128">
            <v>78.569999690000003</v>
          </cell>
        </row>
        <row r="129">
          <cell r="A129">
            <v>45139</v>
          </cell>
          <cell r="E129">
            <v>89.034782410000005</v>
          </cell>
          <cell r="F129">
            <v>120.84782610000001</v>
          </cell>
          <cell r="G129">
            <v>65.47000122</v>
          </cell>
          <cell r="H129">
            <v>78.569999690000003</v>
          </cell>
        </row>
        <row r="130">
          <cell r="A130">
            <v>45170</v>
          </cell>
          <cell r="E130">
            <v>100.1052632</v>
          </cell>
          <cell r="F130">
            <v>141.6052632</v>
          </cell>
          <cell r="G130">
            <v>65.47000122</v>
          </cell>
          <cell r="H130">
            <v>78.569999690000003</v>
          </cell>
        </row>
        <row r="131">
          <cell r="A131">
            <v>45200</v>
          </cell>
          <cell r="E131">
            <v>101.175</v>
          </cell>
          <cell r="F131">
            <v>147.85</v>
          </cell>
          <cell r="G131">
            <v>65.47000122</v>
          </cell>
          <cell r="H131">
            <v>78.569999690000003</v>
          </cell>
        </row>
        <row r="132">
          <cell r="A132">
            <v>45231</v>
          </cell>
          <cell r="E132">
            <v>107.47499999999999</v>
          </cell>
          <cell r="F132">
            <v>155.1</v>
          </cell>
          <cell r="G132">
            <v>65.470001220703125</v>
          </cell>
          <cell r="H132">
            <v>78.569999694824219</v>
          </cell>
        </row>
        <row r="133">
          <cell r="A133">
            <v>45261</v>
          </cell>
          <cell r="E133">
            <v>117.76315789473684</v>
          </cell>
          <cell r="F133">
            <v>157.52631578947367</v>
          </cell>
          <cell r="G133">
            <v>65.470001220703125</v>
          </cell>
          <cell r="H133">
            <v>78.569999694824219</v>
          </cell>
        </row>
        <row r="134">
          <cell r="A134">
            <v>45292</v>
          </cell>
          <cell r="E134">
            <v>122.45454545454545</v>
          </cell>
          <cell r="F134">
            <v>162.04545454545453</v>
          </cell>
          <cell r="G134">
            <v>65.470001220703125</v>
          </cell>
          <cell r="H134">
            <v>78.569999694824219</v>
          </cell>
        </row>
        <row r="135">
          <cell r="A135">
            <v>45323</v>
          </cell>
          <cell r="E135">
            <v>110.30526329999999</v>
          </cell>
          <cell r="F135">
            <v>162.8947368</v>
          </cell>
          <cell r="G135">
            <v>65.47000122</v>
          </cell>
          <cell r="H135">
            <v>78.569999690000003</v>
          </cell>
        </row>
        <row r="136">
          <cell r="A136">
            <v>45352</v>
          </cell>
          <cell r="E136">
            <v>100.77500000000001</v>
          </cell>
          <cell r="F136">
            <v>122.5</v>
          </cell>
          <cell r="G136">
            <v>60.610000610351563</v>
          </cell>
          <cell r="H136">
            <v>72.730003356933594</v>
          </cell>
        </row>
        <row r="137">
          <cell r="A137">
            <v>45383</v>
          </cell>
          <cell r="E137">
            <v>101.547619</v>
          </cell>
          <cell r="F137">
            <v>112.8571429</v>
          </cell>
          <cell r="G137">
            <v>60.61000061</v>
          </cell>
          <cell r="H137">
            <v>72.730003359999998</v>
          </cell>
        </row>
        <row r="138">
          <cell r="A138">
            <v>45413</v>
          </cell>
          <cell r="E138">
            <v>111.5238095</v>
          </cell>
          <cell r="F138">
            <v>114.5238095</v>
          </cell>
          <cell r="G138">
            <v>60.61000061</v>
          </cell>
          <cell r="H138">
            <v>72.730003359999998</v>
          </cell>
        </row>
        <row r="139">
          <cell r="A139">
            <v>45444</v>
          </cell>
          <cell r="E139">
            <v>112.75</v>
          </cell>
          <cell r="F139">
            <v>120</v>
          </cell>
          <cell r="G139">
            <v>60.61000061</v>
          </cell>
          <cell r="H139">
            <v>72.730003359999998</v>
          </cell>
        </row>
      </sheetData>
      <sheetData sheetId="1">
        <row r="1">
          <cell r="E1" t="str">
            <v>MédiaDeArroz 100% Inteiro Bangkok (US$/t) - FAO</v>
          </cell>
        </row>
        <row r="2">
          <cell r="A2">
            <v>41275</v>
          </cell>
          <cell r="E2">
            <v>609.18181818181813</v>
          </cell>
        </row>
        <row r="3">
          <cell r="A3">
            <v>41306</v>
          </cell>
          <cell r="E3">
            <v>612.66666666666663</v>
          </cell>
        </row>
        <row r="4">
          <cell r="A4">
            <v>41334</v>
          </cell>
          <cell r="E4">
            <v>594.6</v>
          </cell>
        </row>
        <row r="5">
          <cell r="A5">
            <v>41365</v>
          </cell>
          <cell r="E5">
            <v>586.31818181818187</v>
          </cell>
        </row>
        <row r="6">
          <cell r="A6">
            <v>41395</v>
          </cell>
          <cell r="E6">
            <v>574.66666666666663</v>
          </cell>
        </row>
        <row r="7">
          <cell r="A7">
            <v>41426</v>
          </cell>
          <cell r="E7">
            <v>553.15</v>
          </cell>
        </row>
        <row r="8">
          <cell r="A8">
            <v>41456</v>
          </cell>
          <cell r="E8">
            <v>540.95652173913038</v>
          </cell>
        </row>
        <row r="9">
          <cell r="A9">
            <v>41487</v>
          </cell>
          <cell r="E9">
            <v>507.40909090909093</v>
          </cell>
        </row>
        <row r="10">
          <cell r="A10">
            <v>41518</v>
          </cell>
          <cell r="E10">
            <v>460.2</v>
          </cell>
        </row>
        <row r="11">
          <cell r="A11">
            <v>41548</v>
          </cell>
          <cell r="E11">
            <v>456.56521739130437</v>
          </cell>
        </row>
        <row r="12">
          <cell r="A12">
            <v>41579</v>
          </cell>
          <cell r="E12">
            <v>451.05</v>
          </cell>
        </row>
        <row r="13">
          <cell r="A13">
            <v>41609</v>
          </cell>
          <cell r="E13">
            <v>457.14285714285717</v>
          </cell>
        </row>
        <row r="14">
          <cell r="A14">
            <v>41640</v>
          </cell>
          <cell r="E14">
            <v>456.45454545454544</v>
          </cell>
        </row>
        <row r="15">
          <cell r="A15">
            <v>41671</v>
          </cell>
          <cell r="E15">
            <v>465.1</v>
          </cell>
        </row>
        <row r="16">
          <cell r="A16">
            <v>41699</v>
          </cell>
          <cell r="E16">
            <v>433.22222222222223</v>
          </cell>
        </row>
        <row r="17">
          <cell r="A17">
            <v>41730</v>
          </cell>
          <cell r="E17">
            <v>408.35</v>
          </cell>
        </row>
        <row r="18">
          <cell r="A18">
            <v>41760</v>
          </cell>
          <cell r="E18">
            <v>408.04761904761904</v>
          </cell>
        </row>
        <row r="19">
          <cell r="A19">
            <v>41791</v>
          </cell>
          <cell r="E19">
            <v>416.85</v>
          </cell>
        </row>
        <row r="20">
          <cell r="A20">
            <v>41821</v>
          </cell>
          <cell r="E20">
            <v>439.17391304347825</v>
          </cell>
        </row>
        <row r="21">
          <cell r="A21">
            <v>41852</v>
          </cell>
          <cell r="E21">
            <v>459</v>
          </cell>
        </row>
        <row r="22">
          <cell r="A22">
            <v>41883</v>
          </cell>
          <cell r="E22">
            <v>444.36363636363637</v>
          </cell>
        </row>
        <row r="23">
          <cell r="A23">
            <v>41913</v>
          </cell>
          <cell r="E23">
            <v>437.86363636363637</v>
          </cell>
        </row>
        <row r="24">
          <cell r="A24">
            <v>41944</v>
          </cell>
          <cell r="E24">
            <v>426.15</v>
          </cell>
        </row>
        <row r="25">
          <cell r="A25">
            <v>41974</v>
          </cell>
          <cell r="E25">
            <v>427.33333333333331</v>
          </cell>
        </row>
        <row r="26">
          <cell r="A26">
            <v>42005</v>
          </cell>
          <cell r="E26">
            <v>428.52380952380952</v>
          </cell>
        </row>
        <row r="27">
          <cell r="A27">
            <v>42036</v>
          </cell>
          <cell r="E27">
            <v>430.5</v>
          </cell>
        </row>
        <row r="28">
          <cell r="A28">
            <v>42064</v>
          </cell>
          <cell r="E28">
            <v>419.95238095238096</v>
          </cell>
        </row>
        <row r="29">
          <cell r="A29">
            <v>42095</v>
          </cell>
          <cell r="E29">
            <v>409.25</v>
          </cell>
        </row>
        <row r="30">
          <cell r="A30">
            <v>42125</v>
          </cell>
          <cell r="E30">
            <v>394.4</v>
          </cell>
        </row>
        <row r="31">
          <cell r="A31">
            <v>42156</v>
          </cell>
          <cell r="E31">
            <v>385.47619047619048</v>
          </cell>
        </row>
        <row r="32">
          <cell r="A32">
            <v>42186</v>
          </cell>
          <cell r="E32">
            <v>401.56521739130437</v>
          </cell>
        </row>
        <row r="33">
          <cell r="A33">
            <v>42217</v>
          </cell>
          <cell r="E33">
            <v>383.23809523809524</v>
          </cell>
        </row>
        <row r="34">
          <cell r="A34">
            <v>42248</v>
          </cell>
          <cell r="E34">
            <v>366.95</v>
          </cell>
        </row>
        <row r="35">
          <cell r="A35">
            <v>42278</v>
          </cell>
          <cell r="E35">
            <v>376.66666666666669</v>
          </cell>
        </row>
        <row r="36">
          <cell r="A36">
            <v>42309</v>
          </cell>
          <cell r="E36">
            <v>378.5</v>
          </cell>
        </row>
        <row r="37">
          <cell r="A37">
            <v>42339</v>
          </cell>
          <cell r="E37">
            <v>372.90476190476193</v>
          </cell>
        </row>
        <row r="38">
          <cell r="A38">
            <v>42370</v>
          </cell>
          <cell r="E38">
            <v>372.9</v>
          </cell>
        </row>
        <row r="39">
          <cell r="A39">
            <v>42401</v>
          </cell>
          <cell r="E39">
            <v>389.05263157894734</v>
          </cell>
        </row>
        <row r="40">
          <cell r="A40">
            <v>42430</v>
          </cell>
          <cell r="E40">
            <v>392</v>
          </cell>
        </row>
        <row r="41">
          <cell r="A41">
            <v>42461</v>
          </cell>
          <cell r="E41">
            <v>399.65</v>
          </cell>
        </row>
        <row r="42">
          <cell r="A42">
            <v>42491</v>
          </cell>
          <cell r="E42">
            <v>436.09523809523807</v>
          </cell>
        </row>
        <row r="43">
          <cell r="A43">
            <v>42522</v>
          </cell>
          <cell r="E43">
            <v>455.68181818181819</v>
          </cell>
        </row>
        <row r="44">
          <cell r="A44">
            <v>42552</v>
          </cell>
          <cell r="E44">
            <v>457.38095238095241</v>
          </cell>
        </row>
        <row r="45">
          <cell r="A45">
            <v>42583</v>
          </cell>
          <cell r="E45">
            <v>437</v>
          </cell>
        </row>
        <row r="46">
          <cell r="A46">
            <v>42614</v>
          </cell>
          <cell r="E46">
            <v>399</v>
          </cell>
        </row>
        <row r="47">
          <cell r="A47">
            <v>42644</v>
          </cell>
          <cell r="E47">
            <v>377.4</v>
          </cell>
        </row>
        <row r="48">
          <cell r="A48">
            <v>42675</v>
          </cell>
          <cell r="E48">
            <v>372.5</v>
          </cell>
        </row>
        <row r="49">
          <cell r="A49">
            <v>42705</v>
          </cell>
          <cell r="E49">
            <v>383.40909090909093</v>
          </cell>
        </row>
        <row r="50">
          <cell r="A50">
            <v>42736</v>
          </cell>
          <cell r="E50">
            <v>388.3</v>
          </cell>
        </row>
        <row r="51">
          <cell r="A51">
            <v>42767</v>
          </cell>
          <cell r="E51">
            <v>385.92857142857144</v>
          </cell>
        </row>
        <row r="52">
          <cell r="A52">
            <v>42795</v>
          </cell>
          <cell r="E52">
            <v>384.57142857142856</v>
          </cell>
        </row>
        <row r="53">
          <cell r="A53">
            <v>42826</v>
          </cell>
          <cell r="E53">
            <v>392.94444444444446</v>
          </cell>
        </row>
        <row r="54">
          <cell r="A54">
            <v>42856</v>
          </cell>
          <cell r="E54">
            <v>424.77272727272725</v>
          </cell>
        </row>
        <row r="55">
          <cell r="A55">
            <v>42887</v>
          </cell>
          <cell r="E55">
            <v>469.52380952380952</v>
          </cell>
        </row>
        <row r="56">
          <cell r="A56">
            <v>42917</v>
          </cell>
          <cell r="E56">
            <v>432.71428571428572</v>
          </cell>
        </row>
        <row r="57">
          <cell r="A57">
            <v>42948</v>
          </cell>
          <cell r="E57">
            <v>409.1904761904762</v>
          </cell>
        </row>
        <row r="58">
          <cell r="A58">
            <v>42979</v>
          </cell>
          <cell r="E58">
            <v>415.4</v>
          </cell>
        </row>
        <row r="59">
          <cell r="A59">
            <v>43009</v>
          </cell>
          <cell r="E59">
            <v>412.1904761904762</v>
          </cell>
        </row>
        <row r="60">
          <cell r="A60">
            <v>43040</v>
          </cell>
          <cell r="E60">
            <v>423.9</v>
          </cell>
        </row>
        <row r="61">
          <cell r="A61">
            <v>43070</v>
          </cell>
          <cell r="E61">
            <v>432.15</v>
          </cell>
        </row>
        <row r="62">
          <cell r="A62">
            <v>43101</v>
          </cell>
          <cell r="E62">
            <v>453.36363636363637</v>
          </cell>
        </row>
        <row r="63">
          <cell r="A63">
            <v>43132</v>
          </cell>
          <cell r="E63">
            <v>459.16666666666669</v>
          </cell>
        </row>
        <row r="64">
          <cell r="A64">
            <v>43160</v>
          </cell>
          <cell r="E64">
            <v>452.1904761904762</v>
          </cell>
        </row>
        <row r="65">
          <cell r="A65">
            <v>43191</v>
          </cell>
          <cell r="E65">
            <v>475.76190476190476</v>
          </cell>
        </row>
        <row r="66">
          <cell r="A66">
            <v>43221</v>
          </cell>
          <cell r="E66">
            <v>476.90476190476193</v>
          </cell>
        </row>
        <row r="67">
          <cell r="A67">
            <v>43252</v>
          </cell>
          <cell r="E67">
            <v>456.76190476190476</v>
          </cell>
        </row>
        <row r="68">
          <cell r="A68">
            <v>43282</v>
          </cell>
          <cell r="E68">
            <v>420</v>
          </cell>
        </row>
        <row r="69">
          <cell r="A69">
            <v>43313</v>
          </cell>
          <cell r="E69">
            <v>426.13043478260869</v>
          </cell>
        </row>
        <row r="70">
          <cell r="A70">
            <v>43344</v>
          </cell>
          <cell r="E70">
            <v>427.05263157894734</v>
          </cell>
        </row>
        <row r="71">
          <cell r="A71">
            <v>43374</v>
          </cell>
          <cell r="E71">
            <v>430.90909090909093</v>
          </cell>
        </row>
        <row r="72">
          <cell r="A72">
            <v>43405</v>
          </cell>
          <cell r="E72">
            <v>422.9</v>
          </cell>
        </row>
        <row r="73">
          <cell r="A73">
            <v>43435</v>
          </cell>
          <cell r="E73">
            <v>424.77777777777777</v>
          </cell>
        </row>
        <row r="74">
          <cell r="A74">
            <v>43466</v>
          </cell>
          <cell r="E74">
            <v>429.63636363636363</v>
          </cell>
        </row>
        <row r="75">
          <cell r="A75">
            <v>43497</v>
          </cell>
          <cell r="E75">
            <v>425.66666666666669</v>
          </cell>
        </row>
        <row r="76">
          <cell r="A76">
            <v>43525</v>
          </cell>
          <cell r="E76">
            <v>421.4736842105263</v>
          </cell>
        </row>
        <row r="77">
          <cell r="A77">
            <v>43556</v>
          </cell>
          <cell r="E77">
            <v>428.95238095238096</v>
          </cell>
        </row>
        <row r="78">
          <cell r="A78">
            <v>43586</v>
          </cell>
          <cell r="E78">
            <v>425.36363636363637</v>
          </cell>
        </row>
        <row r="79">
          <cell r="A79">
            <v>43617</v>
          </cell>
          <cell r="E79">
            <v>434.42105263157896</v>
          </cell>
        </row>
        <row r="80">
          <cell r="A80">
            <v>43647</v>
          </cell>
          <cell r="E80">
            <v>431.30434782608694</v>
          </cell>
        </row>
        <row r="81">
          <cell r="A81">
            <v>43678</v>
          </cell>
          <cell r="E81">
            <v>430.04545454545456</v>
          </cell>
        </row>
        <row r="82">
          <cell r="A82">
            <v>43709</v>
          </cell>
          <cell r="E82">
            <v>444.142857142857</v>
          </cell>
        </row>
        <row r="83">
          <cell r="A83">
            <v>43739</v>
          </cell>
          <cell r="E83">
            <v>440.31818181818181</v>
          </cell>
        </row>
        <row r="84">
          <cell r="A84">
            <v>43770</v>
          </cell>
          <cell r="E84">
            <v>437.95</v>
          </cell>
        </row>
        <row r="85">
          <cell r="A85">
            <v>43800</v>
          </cell>
          <cell r="E85">
            <v>444.78947368421052</v>
          </cell>
        </row>
        <row r="86">
          <cell r="A86">
            <v>43831</v>
          </cell>
          <cell r="E86">
            <v>466.68181818181819</v>
          </cell>
        </row>
        <row r="87">
          <cell r="A87">
            <v>43862</v>
          </cell>
          <cell r="E87">
            <v>467.05555555555554</v>
          </cell>
        </row>
        <row r="88">
          <cell r="A88">
            <v>43891</v>
          </cell>
          <cell r="E88">
            <v>509.77272727272725</v>
          </cell>
        </row>
        <row r="89">
          <cell r="A89">
            <v>43922</v>
          </cell>
          <cell r="E89">
            <v>580.1</v>
          </cell>
        </row>
        <row r="90">
          <cell r="A90">
            <v>43952</v>
          </cell>
          <cell r="E90">
            <v>529.54999999999995</v>
          </cell>
        </row>
        <row r="91">
          <cell r="A91">
            <v>43983</v>
          </cell>
          <cell r="E91">
            <v>534.23809523809518</v>
          </cell>
        </row>
        <row r="92">
          <cell r="A92">
            <v>44013</v>
          </cell>
          <cell r="E92">
            <v>493.86956521739131</v>
          </cell>
        </row>
        <row r="93">
          <cell r="A93">
            <v>44044</v>
          </cell>
          <cell r="E93">
            <v>519.14285714285711</v>
          </cell>
        </row>
        <row r="94">
          <cell r="A94">
            <v>44075</v>
          </cell>
          <cell r="E94">
            <v>526.45000000000005</v>
          </cell>
        </row>
        <row r="95">
          <cell r="A95">
            <v>44105</v>
          </cell>
          <cell r="E95">
            <v>493.27777777777777</v>
          </cell>
        </row>
        <row r="96">
          <cell r="A96">
            <v>44136</v>
          </cell>
          <cell r="E96">
            <v>506.05</v>
          </cell>
        </row>
        <row r="97">
          <cell r="A97">
            <v>44166</v>
          </cell>
          <cell r="E97">
            <v>536.61904761904759</v>
          </cell>
        </row>
        <row r="98">
          <cell r="A98">
            <v>44197</v>
          </cell>
          <cell r="E98">
            <v>558.4</v>
          </cell>
        </row>
        <row r="99">
          <cell r="A99">
            <v>44228</v>
          </cell>
          <cell r="E99">
            <v>574.22222222222217</v>
          </cell>
        </row>
        <row r="100">
          <cell r="A100">
            <v>44256</v>
          </cell>
          <cell r="E100">
            <v>545.3478260869565</v>
          </cell>
        </row>
        <row r="101">
          <cell r="A101">
            <v>44287</v>
          </cell>
          <cell r="E101">
            <v>514.1</v>
          </cell>
        </row>
        <row r="102">
          <cell r="A102">
            <v>44317</v>
          </cell>
          <cell r="E102">
            <v>508.52380952380952</v>
          </cell>
        </row>
        <row r="103">
          <cell r="A103">
            <v>44348</v>
          </cell>
          <cell r="E103">
            <v>486.57142857142856</v>
          </cell>
        </row>
        <row r="104">
          <cell r="A104">
            <v>44378</v>
          </cell>
          <cell r="E104">
            <v>432.38095238095241</v>
          </cell>
        </row>
        <row r="105">
          <cell r="A105">
            <v>44409</v>
          </cell>
          <cell r="E105">
            <v>418.36363636363637</v>
          </cell>
        </row>
        <row r="106">
          <cell r="A106">
            <v>44440</v>
          </cell>
          <cell r="E106">
            <v>413.66666666666669</v>
          </cell>
        </row>
        <row r="107">
          <cell r="A107">
            <v>44470</v>
          </cell>
          <cell r="E107">
            <v>415.9</v>
          </cell>
        </row>
        <row r="108">
          <cell r="A108">
            <v>44501</v>
          </cell>
          <cell r="E108">
            <v>414.9</v>
          </cell>
        </row>
        <row r="109">
          <cell r="A109">
            <v>44531</v>
          </cell>
          <cell r="E109">
            <v>413.95454545454544</v>
          </cell>
        </row>
        <row r="110">
          <cell r="A110">
            <v>44562</v>
          </cell>
          <cell r="E110">
            <v>438.95238095238096</v>
          </cell>
        </row>
        <row r="111">
          <cell r="A111">
            <v>44593</v>
          </cell>
          <cell r="E111">
            <v>444.84210526315792</v>
          </cell>
        </row>
        <row r="112">
          <cell r="A112">
            <v>44621</v>
          </cell>
          <cell r="E112">
            <v>437.31818181818181</v>
          </cell>
        </row>
        <row r="113">
          <cell r="A113">
            <v>44652</v>
          </cell>
          <cell r="E113">
            <v>444.5789474</v>
          </cell>
        </row>
        <row r="114">
          <cell r="A114">
            <v>44682</v>
          </cell>
          <cell r="E114">
            <v>478.04545454545456</v>
          </cell>
        </row>
        <row r="115">
          <cell r="A115">
            <v>44713</v>
          </cell>
          <cell r="E115">
            <v>462.4</v>
          </cell>
        </row>
        <row r="116">
          <cell r="A116">
            <v>44743</v>
          </cell>
          <cell r="E116">
            <v>432.7</v>
          </cell>
        </row>
        <row r="117">
          <cell r="A117">
            <v>44774</v>
          </cell>
          <cell r="E117">
            <v>443.78260870000003</v>
          </cell>
        </row>
        <row r="118">
          <cell r="A118">
            <v>44805</v>
          </cell>
          <cell r="E118">
            <v>452.42857140000001</v>
          </cell>
        </row>
        <row r="119">
          <cell r="A119">
            <v>44835</v>
          </cell>
          <cell r="E119">
            <v>444.15</v>
          </cell>
        </row>
        <row r="120">
          <cell r="A120">
            <v>44866</v>
          </cell>
          <cell r="E120">
            <v>449.1</v>
          </cell>
        </row>
        <row r="121">
          <cell r="A121">
            <v>44896</v>
          </cell>
          <cell r="E121">
            <v>481.54545450000001</v>
          </cell>
        </row>
        <row r="122">
          <cell r="A122">
            <v>44927</v>
          </cell>
          <cell r="E122">
            <v>508.36363640000002</v>
          </cell>
        </row>
        <row r="123">
          <cell r="A123">
            <v>44958</v>
          </cell>
          <cell r="E123">
            <v>508.05555559999999</v>
          </cell>
        </row>
        <row r="124">
          <cell r="A124">
            <v>44986</v>
          </cell>
          <cell r="E124">
            <v>489.08695649999999</v>
          </cell>
        </row>
        <row r="125">
          <cell r="A125">
            <v>45017</v>
          </cell>
          <cell r="E125">
            <v>515.55555560000005</v>
          </cell>
        </row>
        <row r="126">
          <cell r="A126">
            <v>45047</v>
          </cell>
          <cell r="E126">
            <v>523.81818180000005</v>
          </cell>
        </row>
        <row r="127">
          <cell r="A127">
            <v>45078</v>
          </cell>
          <cell r="E127">
            <v>526.61904760000004</v>
          </cell>
        </row>
        <row r="128">
          <cell r="A128">
            <v>45108</v>
          </cell>
          <cell r="E128">
            <v>556.23809519999998</v>
          </cell>
        </row>
        <row r="129">
          <cell r="A129">
            <v>45139</v>
          </cell>
          <cell r="E129">
            <v>633.91304349999996</v>
          </cell>
        </row>
        <row r="130">
          <cell r="A130">
            <v>45170</v>
          </cell>
          <cell r="E130">
            <v>640.25</v>
          </cell>
        </row>
        <row r="131">
          <cell r="A131">
            <v>45200</v>
          </cell>
          <cell r="E131">
            <v>606.5</v>
          </cell>
        </row>
        <row r="132">
          <cell r="A132">
            <v>45231</v>
          </cell>
          <cell r="E132">
            <v>606.9</v>
          </cell>
        </row>
        <row r="133">
          <cell r="A133">
            <v>45261</v>
          </cell>
          <cell r="E133">
            <v>655.9</v>
          </cell>
        </row>
        <row r="134">
          <cell r="A134">
            <v>45292</v>
          </cell>
          <cell r="E134">
            <v>674.22727272727275</v>
          </cell>
        </row>
        <row r="135">
          <cell r="A135">
            <v>45323</v>
          </cell>
          <cell r="E135">
            <v>643.26315790000001</v>
          </cell>
        </row>
        <row r="136">
          <cell r="A136">
            <v>45352</v>
          </cell>
          <cell r="E136">
            <v>632.45000000000005</v>
          </cell>
        </row>
        <row r="137">
          <cell r="A137">
            <v>45383</v>
          </cell>
          <cell r="E137">
            <v>606.72727269999996</v>
          </cell>
        </row>
        <row r="138">
          <cell r="A138">
            <v>45413</v>
          </cell>
          <cell r="E138">
            <v>644.54999999999995</v>
          </cell>
        </row>
        <row r="139">
          <cell r="A139">
            <v>45444</v>
          </cell>
          <cell r="E139">
            <v>662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bio Alves Cavalcante" refreshedDate="45457.46743715278" createdVersion="8" refreshedVersion="8" minRefreshableVersion="3" recordCount="66" xr:uid="{1CB34343-53F0-498B-BB48-30550C41B9BB}">
  <cacheSource type="worksheet">
    <worksheetSource name="usda_consulta_arroz"/>
  </cacheSource>
  <cacheFields count="16">
    <cacheField name="Produto_" numFmtId="0">
      <sharedItems/>
    </cacheField>
    <cacheField name="Pais_" numFmtId="0">
      <sharedItems count="6">
        <s v="Argentina"/>
        <s v="Brasil"/>
        <s v="Paraguai"/>
        <s v="Estados Unidos"/>
        <s v="Uruguai"/>
        <s v="Mundo"/>
      </sharedItems>
    </cacheField>
    <cacheField name="Ano_" numFmtId="0">
      <sharedItems count="11">
        <s v="2014/2015"/>
        <s v="2015/2016"/>
        <s v="2016/2017"/>
        <s v="2017/2018"/>
        <s v="2018/2019"/>
        <s v="2019/2020"/>
        <s v="2020/2021"/>
        <s v="2021/2022"/>
        <s v="2022/2023"/>
        <s v="2023/2024"/>
        <s v="2024/2025"/>
      </sharedItems>
    </cacheField>
    <cacheField name="Estoque_Inicial" numFmtId="0">
      <sharedItems containsSemiMixedTypes="0" containsString="0" containsNumber="1" minValue="1.2E-2" maxValue="188.255"/>
    </cacheField>
    <cacheField name="Producao_" numFmtId="0">
      <sharedItems containsSemiMixedTypes="0" containsString="0" containsNumber="1" minValue="0.57599999999999996" maxValue="527.60599999999999"/>
    </cacheField>
    <cacheField name="Producao_Bruta" numFmtId="0">
      <sharedItems containsSemiMixedTypes="0" containsString="0" containsNumber="1" minValue="0.86" maxValue="788.29100000000005"/>
    </cacheField>
    <cacheField name="Importacao_" numFmtId="0">
      <sharedItems containsSemiMixedTypes="0" containsString="0" containsNumber="1" minValue="0" maxValue="56.642000000000003"/>
    </cacheField>
    <cacheField name="Suprimento_Total" numFmtId="0">
      <sharedItems containsSemiMixedTypes="0" containsString="0" containsNumber="1" minValue="0.70399999999999996" maxValue="757.19600000000003"/>
    </cacheField>
    <cacheField name="Exportacao_" numFmtId="0">
      <sharedItems containsSemiMixedTypes="0" containsString="0" containsNumber="1" minValue="0.254" maxValue="57.567"/>
    </cacheField>
    <cacheField name="Consumo_Domestico" numFmtId="0">
      <sharedItems containsSemiMixedTypes="0" containsString="0" containsNumber="1" minValue="0.03" maxValue="522.60699999999997"/>
    </cacheField>
    <cacheField name="Uso_Domestico" numFmtId="0">
      <sharedItems containsSemiMixedTypes="0" containsString="0" containsNumber="1" containsInteger="1" minValue="0" maxValue="0"/>
    </cacheField>
    <cacheField name="Estoque_Final" numFmtId="0">
      <sharedItems containsSemiMixedTypes="0" containsString="0" containsNumber="1" minValue="1.2E-2" maxValue="188.255"/>
    </cacheField>
    <cacheField name="Relacao_grao" numFmtId="0">
      <sharedItems containsSemiMixedTypes="0" containsString="0" containsNumber="1" minValue="8.8428571428571398E-2" maxValue="4.12307692307692"/>
    </cacheField>
    <cacheField name="Suprimento_Grao" numFmtId="0">
      <sharedItems containsSemiMixedTypes="0" containsString="0" containsNumber="1" minValue="7.0399999999999998E-4" maxValue="0.75719599999999998"/>
    </cacheField>
    <cacheField name="Suprimento_Arroz" numFmtId="0">
      <sharedItems containsSemiMixedTypes="0" containsString="0" containsNumber="1" minValue="0.860128" maxValue="788.51588100000004"/>
    </cacheField>
    <cacheField name="Suprimento Arroz" numFmtId="0" formula="(Estoque_Inicial+Producao_+Importacao_)/0.67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rroz em Casca"/>
    <x v="0"/>
    <x v="0"/>
    <n v="0.248"/>
    <n v="1.014"/>
    <n v="1.56"/>
    <n v="7.0000000000000001E-3"/>
    <n v="1.2689999999999999"/>
    <n v="0.312"/>
    <n v="0.51"/>
    <n v="0"/>
    <n v="0.44700000000000001"/>
    <n v="0.876470588235294"/>
    <n v="1.2689999999999999E-3"/>
    <n v="1.5602549999999999"/>
  </r>
  <r>
    <s v="Arroz em Casca"/>
    <x v="0"/>
    <x v="1"/>
    <n v="0.44700000000000001"/>
    <n v="0.91"/>
    <n v="1.4"/>
    <n v="8.0000000000000002E-3"/>
    <n v="1.365"/>
    <n v="0.52600000000000002"/>
    <n v="0.5"/>
    <n v="0"/>
    <n v="0.33900000000000002"/>
    <n v="0.67800000000000005"/>
    <n v="1.3649999999999999E-3"/>
    <n v="1.400455"/>
  </r>
  <r>
    <s v="Arroz em Casca"/>
    <x v="0"/>
    <x v="2"/>
    <n v="0.33900000000000002"/>
    <n v="0.86299999999999999"/>
    <n v="1.3280000000000001"/>
    <n v="5.0000000000000001E-3"/>
    <n v="1.2070000000000001"/>
    <n v="0.34300000000000003"/>
    <n v="0.5"/>
    <n v="0"/>
    <n v="0.36399999999999999"/>
    <n v="0.72799999999999998"/>
    <n v="1.207E-3"/>
    <n v="1.328344"/>
  </r>
  <r>
    <s v="Arroz em Casca"/>
    <x v="0"/>
    <x v="3"/>
    <n v="0.36399999999999999"/>
    <n v="0.88900000000000001"/>
    <n v="1.3680000000000001"/>
    <n v="7.0000000000000001E-3"/>
    <n v="1.26"/>
    <n v="0.42599999999999999"/>
    <n v="0.5"/>
    <n v="0"/>
    <n v="0.33400000000000002"/>
    <n v="0.66800000000000004"/>
    <n v="1.2600000000000001E-3"/>
    <n v="1.368371"/>
  </r>
  <r>
    <s v="Arroz em Casca"/>
    <x v="0"/>
    <x v="4"/>
    <n v="0.33400000000000002"/>
    <n v="0.77400000000000002"/>
    <n v="1.1910000000000001"/>
    <n v="8.9999999999999993E-3"/>
    <n v="1.117"/>
    <n v="0.35"/>
    <n v="0.5"/>
    <n v="0"/>
    <n v="0.26700000000000002"/>
    <n v="0.53400000000000003"/>
    <n v="1.1169999999999999E-3"/>
    <n v="1.191343"/>
  </r>
  <r>
    <s v="Arroz em Casca"/>
    <x v="0"/>
    <x v="5"/>
    <n v="0.26700000000000002"/>
    <n v="0.79500000000000004"/>
    <n v="1.2230000000000001"/>
    <n v="6.0000000000000001E-3"/>
    <n v="1.0680000000000001"/>
    <n v="0.36099999999999999"/>
    <n v="0.5"/>
    <n v="0"/>
    <n v="0.20699999999999999"/>
    <n v="0.41399999999999998"/>
    <n v="1.0679999999999999E-3"/>
    <n v="1.2232730000000001"/>
  </r>
  <r>
    <s v="Arroz em Casca"/>
    <x v="0"/>
    <x v="6"/>
    <n v="0.20699999999999999"/>
    <n v="0.94499999999999995"/>
    <n v="1.454"/>
    <n v="2E-3"/>
    <n v="1.1539999999999999"/>
    <n v="0.38500000000000001"/>
    <n v="0.495"/>
    <n v="0"/>
    <n v="0.27400000000000002"/>
    <n v="0.55353535353535399"/>
    <n v="1.1540000000000001E-3"/>
    <n v="1.4542090000000001"/>
  </r>
  <r>
    <s v="Arroz em Casca"/>
    <x v="0"/>
    <x v="7"/>
    <n v="0.27400000000000002"/>
    <n v="0.79400000000000004"/>
    <n v="1.222"/>
    <n v="2E-3"/>
    <n v="1.07"/>
    <n v="0.42199999999999999"/>
    <n v="0.48499999999999999"/>
    <n v="0"/>
    <n v="0.16300000000000001"/>
    <n v="0.33608247422680398"/>
    <n v="1.07E-3"/>
    <n v="1.2222759999999999"/>
  </r>
  <r>
    <s v="Arroz em Casca"/>
    <x v="0"/>
    <x v="8"/>
    <n v="0.16300000000000001"/>
    <n v="0.75600000000000001"/>
    <n v="1.163"/>
    <n v="2E-3"/>
    <n v="0.92100000000000004"/>
    <n v="0.254"/>
    <n v="0.47499999999999998"/>
    <n v="0"/>
    <n v="0.192"/>
    <n v="0.40421052631579002"/>
    <n v="9.2100000000000005E-4"/>
    <n v="1.163165"/>
  </r>
  <r>
    <s v="Arroz em Casca"/>
    <x v="0"/>
    <x v="9"/>
    <n v="0.192"/>
    <n v="0.86"/>
    <n v="1.323"/>
    <n v="5.0000000000000001E-3"/>
    <n v="1.0569999999999999"/>
    <n v="0.375"/>
    <n v="0.47499999999999998"/>
    <n v="0"/>
    <n v="0.20699999999999999"/>
    <n v="0.435789473684211"/>
    <n v="1.057E-3"/>
    <n v="1.323197"/>
  </r>
  <r>
    <s v="Arroz em Casca"/>
    <x v="0"/>
    <x v="10"/>
    <n v="0.20699999999999999"/>
    <n v="0.9"/>
    <n v="1.385"/>
    <n v="5.0000000000000001E-3"/>
    <n v="1.1120000000000001"/>
    <n v="0.4"/>
    <n v="0.47499999999999998"/>
    <n v="0"/>
    <n v="0.23699999999999999"/>
    <n v="0.49894736842105297"/>
    <n v="1.1119999999999999E-3"/>
    <n v="1.3852120000000001"/>
  </r>
  <r>
    <s v="Arroz em Casca"/>
    <x v="1"/>
    <x v="0"/>
    <n v="1.2390000000000001"/>
    <n v="8.4649999999999999"/>
    <n v="12.449"/>
    <n v="0.34899999999999998"/>
    <n v="10.053000000000001"/>
    <n v="0.93"/>
    <n v="7.9249999999999998"/>
    <n v="0"/>
    <n v="1.198"/>
    <n v="0.15116719242902199"/>
    <n v="1.0052999999999999E-2"/>
    <n v="12.450588"/>
  </r>
  <r>
    <s v="Arroz em Casca"/>
    <x v="1"/>
    <x v="1"/>
    <n v="1.198"/>
    <n v="7.21"/>
    <n v="10.603"/>
    <n v="0.89200000000000002"/>
    <n v="9.3000000000000007"/>
    <n v="0.54600000000000004"/>
    <n v="7.9"/>
    <n v="0"/>
    <n v="0.85399999999999998"/>
    <n v="0.10810126582278499"/>
    <n v="9.2999999999999992E-3"/>
    <n v="10.605090000000001"/>
  </r>
  <r>
    <s v="Arroz em Casca"/>
    <x v="1"/>
    <x v="2"/>
    <n v="0.85399999999999998"/>
    <n v="8.3829999999999991"/>
    <n v="12.327999999999999"/>
    <n v="0.64"/>
    <n v="9.8770000000000007"/>
    <n v="0.83"/>
    <n v="7.85"/>
    <n v="0"/>
    <n v="1.1970000000000001"/>
    <n v="0.15248407643312101"/>
    <n v="9.8770000000000004E-3"/>
    <n v="12.329494"/>
  </r>
  <r>
    <s v="Arroz em Casca"/>
    <x v="1"/>
    <x v="3"/>
    <n v="1.1970000000000001"/>
    <n v="8.2040000000000006"/>
    <n v="12.065"/>
    <n v="0.58099999999999996"/>
    <n v="9.9819999999999993"/>
    <n v="1.1220000000000001"/>
    <n v="7.65"/>
    <n v="0"/>
    <n v="1.21"/>
    <n v="0.15816993464052301"/>
    <n v="9.9819999999999996E-3"/>
    <n v="12.066777999999999"/>
  </r>
  <r>
    <s v="Arroz em Casca"/>
    <x v="1"/>
    <x v="4"/>
    <n v="1.21"/>
    <n v="7.1289999999999996"/>
    <n v="10.484"/>
    <n v="0.73499999999999999"/>
    <n v="9.0739999999999998"/>
    <n v="0.878"/>
    <n v="7.35"/>
    <n v="0"/>
    <n v="0.84599999999999997"/>
    <n v="0.11510204081632699"/>
    <n v="9.0740000000000005E-3"/>
    <n v="10.485944999999999"/>
  </r>
  <r>
    <s v="Arroz em Casca"/>
    <x v="1"/>
    <x v="5"/>
    <n v="0.84599999999999997"/>
    <n v="7.6050000000000004"/>
    <n v="11.183999999999999"/>
    <n v="0.89500000000000002"/>
    <n v="9.3460000000000001"/>
    <n v="1.2190000000000001"/>
    <n v="7.3"/>
    <n v="0"/>
    <n v="0.82699999999999996"/>
    <n v="0.113287671232877"/>
    <n v="9.3460000000000001E-3"/>
    <n v="11.185741"/>
  </r>
  <r>
    <s v="Arroz em Casca"/>
    <x v="1"/>
    <x v="6"/>
    <n v="0.82699999999999996"/>
    <n v="8.0009999999999994"/>
    <n v="11.766"/>
    <n v="0.63400000000000001"/>
    <n v="9.4619999999999997"/>
    <n v="0.95"/>
    <n v="7.35"/>
    <n v="0"/>
    <n v="1.1619999999999999"/>
    <n v="0.15809523809523801"/>
    <n v="9.4619999999999999E-3"/>
    <n v="11.767461000000001"/>
  </r>
  <r>
    <s v="Arroz em Casca"/>
    <x v="1"/>
    <x v="7"/>
    <n v="1.1619999999999999"/>
    <n v="7.3369999999999997"/>
    <n v="10.79"/>
    <n v="0.93300000000000005"/>
    <n v="9.4320000000000004"/>
    <n v="1.381"/>
    <n v="7.15"/>
    <n v="0"/>
    <n v="0.90100000000000002"/>
    <n v="0.126013986013986"/>
    <n v="9.4319999999999994E-3"/>
    <n v="10.792095"/>
  </r>
  <r>
    <s v="Arroz em Casca"/>
    <x v="1"/>
    <x v="8"/>
    <n v="0.90100000000000002"/>
    <n v="6.8220000000000001"/>
    <n v="10.032"/>
    <n v="1.042"/>
    <n v="8.7650000000000006"/>
    <n v="1.1459999999999999"/>
    <n v="7"/>
    <n v="0"/>
    <n v="0.61899999999999999"/>
    <n v="8.8428571428571398E-2"/>
    <n v="8.7650000000000002E-3"/>
    <n v="10.033943000000001"/>
  </r>
  <r>
    <s v="Arroz em Casca"/>
    <x v="1"/>
    <x v="9"/>
    <n v="0.61899999999999999"/>
    <n v="7.242"/>
    <n v="10.65"/>
    <n v="1.2"/>
    <n v="9.0609999999999999"/>
    <n v="1.3"/>
    <n v="7.1"/>
    <n v="0"/>
    <n v="0.66100000000000003"/>
    <n v="9.3098591549295798E-2"/>
    <n v="9.0609999999999996E-3"/>
    <n v="10.651819"/>
  </r>
  <r>
    <s v="Arroz em Casca"/>
    <x v="1"/>
    <x v="10"/>
    <n v="0.66100000000000003"/>
    <n v="7.5"/>
    <n v="11.029"/>
    <n v="1"/>
    <n v="9.1609999999999996"/>
    <n v="1.3"/>
    <n v="6.95"/>
    <n v="0"/>
    <n v="0.91100000000000003"/>
    <n v="0.131079136690647"/>
    <n v="9.1610000000000007E-3"/>
    <n v="11.030661"/>
  </r>
  <r>
    <s v="Arroz em Casca"/>
    <x v="2"/>
    <x v="0"/>
    <n v="0.126"/>
    <n v="0.57599999999999996"/>
    <n v="0.86"/>
    <n v="2E-3"/>
    <n v="0.70399999999999996"/>
    <n v="0.371"/>
    <n v="6.5000000000000002E-2"/>
    <n v="0"/>
    <n v="0.26800000000000002"/>
    <n v="4.12307692307692"/>
    <n v="7.0399999999999998E-4"/>
    <n v="0.860128"/>
  </r>
  <r>
    <s v="Arroz em Casca"/>
    <x v="2"/>
    <x v="1"/>
    <n v="0.26800000000000002"/>
    <n v="0.57699999999999996"/>
    <n v="0.86099999999999999"/>
    <n v="2E-3"/>
    <n v="0.84699999999999998"/>
    <n v="0.55600000000000005"/>
    <n v="7.0000000000000007E-2"/>
    <n v="0"/>
    <n v="0.221"/>
    <n v="3.1571428571428601"/>
    <n v="8.4699999999999999E-4"/>
    <n v="0.86126999999999998"/>
  </r>
  <r>
    <s v="Arroz em Casca"/>
    <x v="2"/>
    <x v="2"/>
    <n v="0.221"/>
    <n v="0.621"/>
    <n v="0.92700000000000005"/>
    <n v="2E-3"/>
    <n v="0.84399999999999997"/>
    <n v="0.53800000000000003"/>
    <n v="7.4999999999999997E-2"/>
    <n v="0"/>
    <n v="0.23100000000000001"/>
    <n v="3.08"/>
    <n v="8.4400000000000002E-4"/>
    <n v="0.92722300000000002"/>
  </r>
  <r>
    <s v="Arroz em Casca"/>
    <x v="2"/>
    <x v="3"/>
    <n v="0.23100000000000001"/>
    <n v="0.60099999999999998"/>
    <n v="0.89700000000000002"/>
    <n v="1E-3"/>
    <n v="0.83299999999999996"/>
    <n v="0.65300000000000002"/>
    <n v="6.5000000000000002E-2"/>
    <n v="0"/>
    <n v="0.115"/>
    <n v="1.7692307692307701"/>
    <n v="8.3299999999999997E-4"/>
    <n v="0.89723200000000003"/>
  </r>
  <r>
    <s v="Arroz em Casca"/>
    <x v="2"/>
    <x v="4"/>
    <n v="0.115"/>
    <n v="0.71799999999999997"/>
    <n v="1.0720000000000001"/>
    <n v="2E-3"/>
    <n v="0.83499999999999996"/>
    <n v="0.68899999999999995"/>
    <n v="5.5E-2"/>
    <n v="0"/>
    <n v="9.0999999999999998E-2"/>
    <n v="1.6545454545454501"/>
    <n v="8.3500000000000002E-4"/>
    <n v="1.072117"/>
  </r>
  <r>
    <s v="Arroz em Casca"/>
    <x v="2"/>
    <x v="5"/>
    <n v="9.0999999999999998E-2"/>
    <n v="0.79800000000000004"/>
    <n v="1.1910000000000001"/>
    <n v="2E-3"/>
    <n v="0.89100000000000001"/>
    <n v="0.80300000000000005"/>
    <n v="0.05"/>
    <n v="0"/>
    <n v="3.7999999999999999E-2"/>
    <n v="0.76"/>
    <n v="8.9099999999999997E-4"/>
    <n v="1.191093"/>
  </r>
  <r>
    <s v="Arroz em Casca"/>
    <x v="2"/>
    <x v="6"/>
    <n v="3.7999999999999999E-2"/>
    <n v="0.79300000000000004"/>
    <n v="1.1839999999999999"/>
    <n v="1E-3"/>
    <n v="0.83199999999999996"/>
    <n v="0.64"/>
    <n v="4.4999999999999998E-2"/>
    <n v="0"/>
    <n v="0.14699999999999999"/>
    <n v="3.2666666666666702"/>
    <n v="8.3199999999999995E-4"/>
    <n v="1.1840390000000001"/>
  </r>
  <r>
    <s v="Arroz em Casca"/>
    <x v="2"/>
    <x v="7"/>
    <n v="0.14699999999999999"/>
    <n v="0.72499999999999998"/>
    <n v="1.0820000000000001"/>
    <n v="0"/>
    <n v="0.872"/>
    <n v="0.752"/>
    <n v="4.4999999999999998E-2"/>
    <n v="0"/>
    <n v="7.4999999999999997E-2"/>
    <n v="1.6666666666666701"/>
    <n v="8.7200000000000005E-4"/>
    <n v="1.082147"/>
  </r>
  <r>
    <s v="Arroz em Casca"/>
    <x v="2"/>
    <x v="8"/>
    <n v="7.4999999999999997E-2"/>
    <n v="0.85"/>
    <n v="1.2689999999999999"/>
    <n v="0"/>
    <n v="0.92500000000000004"/>
    <n v="0.85699999999999998"/>
    <n v="4.4999999999999998E-2"/>
    <n v="0"/>
    <n v="2.3E-2"/>
    <n v="0.51111111111111096"/>
    <n v="9.2500000000000004E-4"/>
    <n v="1.269075"/>
  </r>
  <r>
    <s v="Arroz em Casca"/>
    <x v="2"/>
    <x v="9"/>
    <n v="2.3E-2"/>
    <n v="0.86"/>
    <n v="1.284"/>
    <n v="0"/>
    <n v="0.88300000000000001"/>
    <n v="0.8"/>
    <n v="4.4999999999999998E-2"/>
    <n v="0"/>
    <n v="3.7999999999999999E-2"/>
    <n v="0.844444444444444"/>
    <n v="8.83E-4"/>
    <n v="1.2840229999999999"/>
  </r>
  <r>
    <s v="Arroz em Casca"/>
    <x v="2"/>
    <x v="10"/>
    <n v="3.7999999999999999E-2"/>
    <n v="0.9"/>
    <n v="1.343"/>
    <n v="0"/>
    <n v="0.93799999999999994"/>
    <n v="0.85"/>
    <n v="4.4999999999999998E-2"/>
    <n v="0"/>
    <n v="4.2999999999999997E-2"/>
    <n v="0.95555555555555505"/>
    <n v="9.3800000000000003E-4"/>
    <n v="1.343038"/>
  </r>
  <r>
    <s v="Arroz em Casca"/>
    <x v="3"/>
    <x v="0"/>
    <n v="1.0249999999999999"/>
    <n v="7.1059999999999999"/>
    <n v="10.079000000000001"/>
    <n v="0.78300000000000003"/>
    <n v="8.9139999999999997"/>
    <n v="3.0779999999999998"/>
    <n v="4.2839999999999998"/>
    <n v="0"/>
    <n v="1.552"/>
    <n v="0.36227824463118602"/>
    <n v="8.914E-3"/>
    <n v="10.080807999999999"/>
  </r>
  <r>
    <s v="Arroz em Casca"/>
    <x v="3"/>
    <x v="1"/>
    <n v="1.552"/>
    <n v="6.1310000000000002"/>
    <n v="8.7590000000000003"/>
    <n v="0.76600000000000001"/>
    <n v="8.4489999999999998"/>
    <n v="3.3839999999999999"/>
    <n v="3.59"/>
    <n v="0"/>
    <n v="1.4750000000000001"/>
    <n v="0.41086350974930402"/>
    <n v="8.4489999999999999E-3"/>
    <n v="8.7613179999999993"/>
  </r>
  <r>
    <s v="Arroz em Casca"/>
    <x v="3"/>
    <x v="2"/>
    <n v="1.4750000000000001"/>
    <n v="7.117"/>
    <n v="10.167"/>
    <n v="0.745"/>
    <n v="9.3369999999999997"/>
    <n v="3.645"/>
    <n v="4.2300000000000004"/>
    <n v="0"/>
    <n v="1.462"/>
    <n v="0.34562647754137099"/>
    <n v="9.3369999999999998E-3"/>
    <n v="10.169219999999999"/>
  </r>
  <r>
    <s v="Arroz em Casca"/>
    <x v="3"/>
    <x v="3"/>
    <n v="1.462"/>
    <n v="5.6589999999999998"/>
    <n v="8.0839999999999996"/>
    <n v="0.874"/>
    <n v="7.9950000000000001"/>
    <n v="2.7629999999999999"/>
    <n v="4.2990000000000004"/>
    <n v="0"/>
    <n v="0.93300000000000005"/>
    <n v="0.21702721563154201"/>
    <n v="7.9950000000000004E-3"/>
    <n v="8.0863359999999993"/>
  </r>
  <r>
    <s v="Arroz em Casca"/>
    <x v="3"/>
    <x v="4"/>
    <n v="0.93300000000000005"/>
    <n v="7.1050000000000004"/>
    <n v="10.15"/>
    <n v="0.92"/>
    <n v="8.9580000000000002"/>
    <n v="2.9590000000000001"/>
    <n v="4.5750000000000002"/>
    <n v="0"/>
    <n v="1.4239999999999999"/>
    <n v="0.31125683060109299"/>
    <n v="8.9580000000000007E-3"/>
    <n v="10.151852999999999"/>
  </r>
  <r>
    <s v="Arroz em Casca"/>
    <x v="3"/>
    <x v="5"/>
    <n v="1.4239999999999999"/>
    <n v="5.8730000000000002"/>
    <n v="8.39"/>
    <n v="1.1859999999999999"/>
    <n v="8.4830000000000005"/>
    <n v="2.9910000000000001"/>
    <n v="4.5819999999999999"/>
    <n v="0"/>
    <n v="0.91"/>
    <n v="0.198603230030554"/>
    <n v="8.4829999999999992E-3"/>
    <n v="8.3926099999999995"/>
  </r>
  <r>
    <s v="Arroz em Casca"/>
    <x v="3"/>
    <x v="6"/>
    <n v="0.91"/>
    <n v="7.2050000000000001"/>
    <n v="10.292999999999999"/>
    <n v="1.0820000000000001"/>
    <n v="9.1969999999999992"/>
    <n v="2.9689999999999999"/>
    <n v="4.8410000000000002"/>
    <n v="0"/>
    <n v="1.387"/>
    <n v="0.28651105143565397"/>
    <n v="9.1970000000000003E-3"/>
    <n v="10.294992000000001"/>
  </r>
  <r>
    <s v="Arroz em Casca"/>
    <x v="3"/>
    <x v="7"/>
    <n v="1.387"/>
    <n v="6.0659999999999998"/>
    <n v="8.6660000000000004"/>
    <n v="1.1990000000000001"/>
    <n v="8.6519999999999992"/>
    <n v="2.65"/>
    <n v="4.7409999999999997"/>
    <n v="0"/>
    <n v="1.2609999999999999"/>
    <n v="0.265977641847711"/>
    <n v="8.652E-3"/>
    <n v="8.6685859999999995"/>
  </r>
  <r>
    <s v="Arroz em Casca"/>
    <x v="3"/>
    <x v="8"/>
    <n v="1.2609999999999999"/>
    <n v="5.0819999999999999"/>
    <n v="7.26"/>
    <n v="1.2669999999999999"/>
    <n v="7.61"/>
    <n v="2.0419999999999998"/>
    <n v="4.6070000000000002"/>
    <n v="0"/>
    <n v="0.96099999999999997"/>
    <n v="0.20859561536791801"/>
    <n v="7.6099999999999996E-3"/>
    <n v="7.2625279999999997"/>
  </r>
  <r>
    <s v="Arroz em Casca"/>
    <x v="3"/>
    <x v="9"/>
    <n v="0.96099999999999997"/>
    <n v="6.931"/>
    <n v="9.9009999999999998"/>
    <n v="1.375"/>
    <n v="9.2669999999999995"/>
    <n v="2.9849999999999999"/>
    <n v="4.9850000000000003"/>
    <n v="0"/>
    <n v="1.2969999999999999"/>
    <n v="0.26018054162487497"/>
    <n v="9.2669999999999992E-3"/>
    <n v="9.9033359999999995"/>
  </r>
  <r>
    <s v="Arroz em Casca"/>
    <x v="3"/>
    <x v="10"/>
    <n v="1.2969999999999999"/>
    <n v="6.992"/>
    <n v="9.9890000000000008"/>
    <n v="1.413"/>
    <n v="9.702"/>
    <n v="3.1749999999999998"/>
    <n v="5.0810000000000004"/>
    <n v="0"/>
    <n v="1.446"/>
    <n v="0.28458964770714401"/>
    <n v="9.7020000000000006E-3"/>
    <n v="9.9917099999999994"/>
  </r>
  <r>
    <s v="Arroz em Casca"/>
    <x v="4"/>
    <x v="0"/>
    <n v="0.02"/>
    <n v="0.97699999999999998"/>
    <n v="1.3959999999999999"/>
    <n v="0"/>
    <n v="0.997"/>
    <n v="0.76600000000000001"/>
    <n v="5.5E-2"/>
    <n v="0"/>
    <n v="0.17599999999999999"/>
    <n v="3.2"/>
    <n v="9.9700000000000006E-4"/>
    <n v="1.39602"/>
  </r>
  <r>
    <s v="Arroz em Casca"/>
    <x v="4"/>
    <x v="1"/>
    <n v="0.17599999999999999"/>
    <n v="0.91300000000000003"/>
    <n v="1.304"/>
    <n v="0"/>
    <n v="1.089"/>
    <n v="0.97199999999999998"/>
    <n v="5.5E-2"/>
    <n v="0"/>
    <n v="6.2E-2"/>
    <n v="1.1272727272727301"/>
    <n v="1.0889999999999999E-3"/>
    <n v="1.304176"/>
  </r>
  <r>
    <s v="Arroz em Casca"/>
    <x v="4"/>
    <x v="2"/>
    <n v="6.2E-2"/>
    <n v="0.98699999999999999"/>
    <n v="1.41"/>
    <n v="0"/>
    <n v="1.0489999999999999"/>
    <n v="0.94699999999999995"/>
    <n v="0.05"/>
    <n v="0"/>
    <n v="5.1999999999999998E-2"/>
    <n v="1.04"/>
    <n v="1.049E-3"/>
    <n v="1.4100619999999999"/>
  </r>
  <r>
    <s v="Arroz em Casca"/>
    <x v="4"/>
    <x v="3"/>
    <n v="5.1999999999999998E-2"/>
    <n v="0.873"/>
    <n v="1.2470000000000001"/>
    <n v="0"/>
    <n v="0.92500000000000004"/>
    <n v="0.77300000000000002"/>
    <n v="4.4999999999999998E-2"/>
    <n v="0"/>
    <n v="0.107"/>
    <n v="2.37777777777778"/>
    <n v="9.2500000000000004E-4"/>
    <n v="1.247052"/>
  </r>
  <r>
    <s v="Arroz em Casca"/>
    <x v="4"/>
    <x v="4"/>
    <n v="0.107"/>
    <n v="0.84"/>
    <n v="1.2"/>
    <n v="0"/>
    <n v="0.94699999999999995"/>
    <n v="0.84599999999999997"/>
    <n v="0.04"/>
    <n v="0"/>
    <n v="6.0999999999999999E-2"/>
    <n v="1.5249999999999999"/>
    <n v="9.4700000000000003E-4"/>
    <n v="1.200107"/>
  </r>
  <r>
    <s v="Arroz em Casca"/>
    <x v="4"/>
    <x v="5"/>
    <n v="6.0999999999999999E-2"/>
    <n v="0.84599999999999997"/>
    <n v="1.2090000000000001"/>
    <n v="0"/>
    <n v="0.90700000000000003"/>
    <n v="0.86499999999999999"/>
    <n v="0.03"/>
    <n v="0"/>
    <n v="1.2E-2"/>
    <n v="0.4"/>
    <n v="9.0700000000000004E-4"/>
    <n v="1.2090609999999999"/>
  </r>
  <r>
    <s v="Arroz em Casca"/>
    <x v="4"/>
    <x v="6"/>
    <n v="1.2E-2"/>
    <n v="0.91600000000000004"/>
    <n v="1.3089999999999999"/>
    <n v="0"/>
    <n v="0.92800000000000005"/>
    <n v="0.78500000000000003"/>
    <n v="0.03"/>
    <n v="0"/>
    <n v="0.113"/>
    <n v="3.7666666666666702"/>
    <n v="9.2800000000000001E-4"/>
    <n v="1.3090120000000001"/>
  </r>
  <r>
    <s v="Arroz em Casca"/>
    <x v="4"/>
    <x v="7"/>
    <n v="0.113"/>
    <n v="0.97399999999999998"/>
    <n v="1.391"/>
    <n v="0"/>
    <n v="1.087"/>
    <n v="0.98599999999999999"/>
    <n v="0.03"/>
    <n v="0"/>
    <n v="7.0999999999999994E-2"/>
    <n v="2.3666666666666698"/>
    <n v="1.0870000000000001E-3"/>
    <n v="1.391113"/>
  </r>
  <r>
    <s v="Arroz em Casca"/>
    <x v="4"/>
    <x v="8"/>
    <n v="7.0999999999999994E-2"/>
    <n v="0.96499999999999997"/>
    <n v="1.379"/>
    <n v="0"/>
    <n v="1.036"/>
    <n v="0.89800000000000002"/>
    <n v="0.04"/>
    <n v="0"/>
    <n v="9.8000000000000004E-2"/>
    <n v="2.4500000000000002"/>
    <n v="1.036E-3"/>
    <n v="1.3790709999999999"/>
  </r>
  <r>
    <s v="Arroz em Casca"/>
    <x v="4"/>
    <x v="9"/>
    <n v="9.8000000000000004E-2"/>
    <n v="1"/>
    <n v="1.429"/>
    <n v="0"/>
    <n v="1.0980000000000001"/>
    <n v="0.9"/>
    <n v="4.4999999999999998E-2"/>
    <n v="0"/>
    <n v="0.153"/>
    <n v="3.4"/>
    <n v="1.098E-3"/>
    <n v="1.429098"/>
  </r>
  <r>
    <s v="Arroz em Casca"/>
    <x v="4"/>
    <x v="10"/>
    <n v="0.153"/>
    <n v="1.05"/>
    <n v="1.5"/>
    <n v="0"/>
    <n v="1.2030000000000001"/>
    <n v="1"/>
    <n v="0.05"/>
    <n v="0"/>
    <n v="0.153"/>
    <n v="3.06"/>
    <n v="1.2030000000000001E-3"/>
    <n v="1.5001530000000001"/>
  </r>
  <r>
    <s v="Arroz em Casca"/>
    <x v="5"/>
    <x v="0"/>
    <n v="128.78299999999999"/>
    <n v="482.87599999999998"/>
    <n v="720.34900000000005"/>
    <n v="41.71"/>
    <n v="653.36900000000003"/>
    <n v="43.866999999999997"/>
    <n v="473.28199999999998"/>
    <n v="0"/>
    <n v="136.22"/>
    <n v="0.287819946670273"/>
    <n v="0.65336899999999998"/>
    <n v="720.51949300000001"/>
  </r>
  <r>
    <s v="Arroz em Casca"/>
    <x v="5"/>
    <x v="1"/>
    <n v="136.22"/>
    <n v="476.80500000000001"/>
    <n v="711.29200000000003"/>
    <n v="38.69"/>
    <n v="651.71500000000003"/>
    <n v="40.734999999999999"/>
    <n v="467.70600000000002"/>
    <n v="0"/>
    <n v="143.274"/>
    <n v="0.30633346589524202"/>
    <n v="0.65171500000000004"/>
    <n v="711.46690999999998"/>
  </r>
  <r>
    <s v="Arroz em Casca"/>
    <x v="5"/>
    <x v="2"/>
    <n v="143.274"/>
    <n v="492.13600000000002"/>
    <n v="734.952"/>
    <n v="41.664000000000001"/>
    <n v="677.07399999999996"/>
    <n v="47.892000000000003"/>
    <n v="478.38900000000001"/>
    <n v="0"/>
    <n v="150.79300000000001"/>
    <n v="0.31521000691905499"/>
    <n v="0.67707399999999995"/>
    <n v="735.13693799999999"/>
  </r>
  <r>
    <s v="Arroz em Casca"/>
    <x v="5"/>
    <x v="3"/>
    <n v="150.79300000000001"/>
    <n v="494.846"/>
    <n v="738.82399999999996"/>
    <n v="47.273000000000003"/>
    <n v="692.91200000000003"/>
    <n v="47.884999999999998"/>
    <n v="481.39699999999999"/>
    <n v="0"/>
    <n v="163.63"/>
    <n v="0.33990656360550597"/>
    <n v="0.69291199999999997"/>
    <n v="739.022066"/>
  </r>
  <r>
    <s v="Arroz em Casca"/>
    <x v="5"/>
    <x v="4"/>
    <n v="163.63"/>
    <n v="498.41699999999997"/>
    <n v="744.16099999999994"/>
    <n v="44.311"/>
    <n v="706.35799999999995"/>
    <n v="44.183999999999997"/>
    <n v="485.334"/>
    <n v="0"/>
    <n v="176.84"/>
    <n v="0.36436763136314398"/>
    <n v="0.70635800000000004"/>
    <n v="744.36894099999995"/>
  </r>
  <r>
    <s v="Arroz em Casca"/>
    <x v="5"/>
    <x v="5"/>
    <n v="176.84"/>
    <n v="498.63900000000001"/>
    <n v="744.61099999999999"/>
    <n v="42.607999999999997"/>
    <n v="718.08699999999999"/>
    <n v="43.448"/>
    <n v="492.42899999999997"/>
    <n v="0"/>
    <n v="182.21"/>
    <n v="0.370022886548112"/>
    <n v="0.71808700000000003"/>
    <n v="744.83044800000005"/>
  </r>
  <r>
    <s v="Arroz em Casca"/>
    <x v="5"/>
    <x v="6"/>
    <n v="182.21"/>
    <n v="509.27199999999999"/>
    <n v="760.45500000000004"/>
    <n v="46.944000000000003"/>
    <n v="738.42600000000004"/>
    <n v="51.74"/>
    <n v="498.43099999999998"/>
    <n v="0"/>
    <n v="188.255"/>
    <n v="0.37769520756132702"/>
    <n v="0.73842600000000003"/>
    <n v="760.68415400000004"/>
  </r>
  <r>
    <s v="Arroz em Casca"/>
    <x v="5"/>
    <x v="7"/>
    <n v="188.255"/>
    <n v="513.81299999999999"/>
    <n v="767.26099999999997"/>
    <n v="55.128"/>
    <n v="757.19600000000003"/>
    <n v="57.567"/>
    <n v="515.95299999999997"/>
    <n v="0"/>
    <n v="183.67599999999999"/>
    <n v="0.35599366608974098"/>
    <n v="0.75719599999999998"/>
    <n v="767.50438299999996"/>
  </r>
  <r>
    <s v="Arroz em Casca"/>
    <x v="5"/>
    <x v="8"/>
    <n v="183.67599999999999"/>
    <n v="515.78300000000002"/>
    <n v="770.56700000000001"/>
    <n v="56.642000000000003"/>
    <n v="756.101"/>
    <n v="54.624000000000002"/>
    <n v="522.28"/>
    <n v="0"/>
    <n v="179.197"/>
    <n v="0.343105230910623"/>
    <n v="0.75610100000000002"/>
    <n v="770.80731800000001"/>
  </r>
  <r>
    <s v="Arroz em Casca"/>
    <x v="5"/>
    <x v="9"/>
    <n v="179.197"/>
    <n v="517.34199999999998"/>
    <n v="772.80100000000004"/>
    <n v="50.456000000000003"/>
    <n v="746.995"/>
    <n v="53.238999999999997"/>
    <n v="518.84500000000003"/>
    <n v="0"/>
    <n v="174.911"/>
    <n v="0.33711609440198897"/>
    <n v="0.74699499999999996"/>
    <n v="773.03065300000003"/>
  </r>
  <r>
    <s v="Arroz em Casca"/>
    <x v="5"/>
    <x v="10"/>
    <n v="174.911"/>
    <n v="527.60599999999999"/>
    <n v="788.29100000000005"/>
    <n v="49.97"/>
    <n v="752.48699999999997"/>
    <n v="53.764000000000003"/>
    <n v="522.60699999999997"/>
    <n v="0"/>
    <n v="176.11600000000001"/>
    <n v="0.33699510339509398"/>
    <n v="0.75248700000000002"/>
    <n v="788.515881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A4E0AA-9FEA-4708-9992-EB4FDDC347B4}" name="Tabela dinâmica1" cacheId="6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I47" firstHeaderRow="0" firstDataRow="1" firstDataCol="1"/>
  <pivotFields count="16">
    <pivotField showAll="0"/>
    <pivotField axis="axisRow" showAll="0" sortType="descending" defaultSubtotal="0">
      <items count="6">
        <item x="0"/>
        <item h="1" x="1"/>
        <item h="1" x="3"/>
        <item x="5"/>
        <item x="2"/>
        <item x="4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Row" showAll="0">
      <items count="12">
        <item h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dataField="1" dragToRow="0" dragToCol="0" dragToPage="0" showAll="0" defaultSubtotal="0"/>
  </pivotFields>
  <rowFields count="2">
    <field x="1"/>
    <field x="2"/>
  </rowFields>
  <rowItems count="44"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 Estoque_Inicial" fld="3" baseField="0" baseItem="0"/>
    <dataField name=" Producao_Bruta" fld="5" baseField="0" baseItem="0"/>
    <dataField name=" Importacao_" fld="6" baseField="0" baseItem="0"/>
    <dataField name="Soma de Suprimento Arroz" fld="15" baseField="0" baseItem="0"/>
    <dataField name=" Consumo_Domestico" fld="9" baseField="0" baseItem="0"/>
    <dataField name=" Exportacao_" fld="8" baseField="0" baseItem="0"/>
    <dataField name=" Estoque_Final" fld="11" baseField="0" baseItem="0"/>
    <dataField name=" Relacao_grao" fld="12" baseField="0" baseItem="0"/>
  </dataFields>
  <formats count="13">
    <format dxfId="28">
      <pivotArea field="1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6">
            <x v="0"/>
            <x v="1"/>
            <x v="2"/>
            <x v="4"/>
            <x v="5"/>
            <x v="6"/>
          </reference>
        </references>
      </pivotArea>
    </format>
    <format dxfId="26">
      <pivotArea field="1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6">
            <x v="0"/>
            <x v="1"/>
            <x v="2"/>
            <x v="4"/>
            <x v="5"/>
            <x v="6"/>
          </reference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1" type="button" dataOnly="0" labelOnly="1" outline="0" axis="axisRow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19">
      <pivotArea dataOnly="0" labelOnly="1" fieldPosition="0">
        <references count="2">
          <reference field="1" count="1" selected="0">
            <x v="3"/>
          </reference>
          <reference field="2" count="0"/>
        </references>
      </pivotArea>
    </format>
    <format dxfId="18">
      <pivotArea dataOnly="0" labelOnly="1" fieldPosition="0">
        <references count="2">
          <reference field="1" count="1" selected="0">
            <x v="4"/>
          </reference>
          <reference field="2" count="0"/>
        </references>
      </pivotArea>
    </format>
    <format dxfId="17">
      <pivotArea dataOnly="0" labelOnly="1" fieldPosition="0">
        <references count="2">
          <reference field="1" count="1" selected="0">
            <x v="5"/>
          </reference>
          <reference field="2" count="0"/>
        </references>
      </pivotArea>
    </format>
    <format dxfId="16">
      <pivotArea dataOnly="0" labelOnly="1" outline="0" fieldPosition="0">
        <references count="1">
          <reference field="4294967294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65491974-7B92-416E-AB2F-4629B78017DA}" autoFormatId="16" applyNumberFormats="0" applyBorderFormats="0" applyFontFormats="0" applyPatternFormats="0" applyAlignmentFormats="0" applyWidthHeightFormats="0">
  <queryTableRefresh nextId="16">
    <queryTableFields count="15">
      <queryTableField id="1" name="Produto_" tableColumnId="1"/>
      <queryTableField id="2" name="Pais_" tableColumnId="2"/>
      <queryTableField id="3" name="Ano_" tableColumnId="3"/>
      <queryTableField id="4" name="Estoque_Inicial" tableColumnId="4"/>
      <queryTableField id="5" name="Producao_" tableColumnId="5"/>
      <queryTableField id="6" name="Producao_Bruta" tableColumnId="6"/>
      <queryTableField id="7" name="Importacao_" tableColumnId="7"/>
      <queryTableField id="8" name="Suprimento_Total" tableColumnId="8"/>
      <queryTableField id="9" name="Exportacao_" tableColumnId="9"/>
      <queryTableField id="10" name="Consumo_Domestico" tableColumnId="10"/>
      <queryTableField id="11" name="Uso_Domestico" tableColumnId="11"/>
      <queryTableField id="12" name="Estoque_Final" tableColumnId="12"/>
      <queryTableField id="13" name="Relacao_grao" tableColumnId="13"/>
      <queryTableField id="14" name="Suprimento_Grao" tableColumnId="14"/>
      <queryTableField id="15" name="Suprimento_Arroz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664D20-39DF-445A-B09E-EADEBDFC3CF3}" name="usda_consulta_arroz" displayName="usda_consulta_arroz" ref="A1:O67" tableType="queryTable" totalsRowShown="0">
  <autoFilter ref="A1:O67" xr:uid="{94664D20-39DF-445A-B09E-EADEBDFC3CF3}"/>
  <tableColumns count="15">
    <tableColumn id="1" xr3:uid="{5F170CCD-D3E6-4A08-89B8-C8178E7C19F0}" uniqueName="1" name="Produto_" queryTableFieldId="1" dataDxfId="15"/>
    <tableColumn id="2" xr3:uid="{957D0A84-F1F3-4B3D-A434-EDF1679F551E}" uniqueName="2" name="Pais_" queryTableFieldId="2" dataDxfId="14"/>
    <tableColumn id="3" xr3:uid="{69F408F9-353F-4F1C-96D3-0A5DBA60F011}" uniqueName="3" name="Ano_" queryTableFieldId="3" dataDxfId="13"/>
    <tableColumn id="4" xr3:uid="{9BC5388D-01E5-4CFC-BFE2-C95BE9FD07CE}" uniqueName="4" name="Estoque_Inicial" queryTableFieldId="4"/>
    <tableColumn id="5" xr3:uid="{C0768F5A-E136-46FD-B066-C07D890B116E}" uniqueName="5" name="Producao_" queryTableFieldId="5"/>
    <tableColumn id="6" xr3:uid="{7CBDD69D-D7E3-48B1-B432-01A49AC7A39D}" uniqueName="6" name="Producao_Bruta" queryTableFieldId="6"/>
    <tableColumn id="7" xr3:uid="{99BAA0A7-B158-4181-A0EC-2432CA990DDC}" uniqueName="7" name="Importacao_" queryTableFieldId="7"/>
    <tableColumn id="8" xr3:uid="{BE5C26A6-B388-4C50-8949-7B50DF01FFF1}" uniqueName="8" name="Suprimento_Total" queryTableFieldId="8"/>
    <tableColumn id="9" xr3:uid="{FCF45C40-14DD-4EA2-9FAE-FB94EE463419}" uniqueName="9" name="Exportacao_" queryTableFieldId="9"/>
    <tableColumn id="10" xr3:uid="{8DC0E290-BB82-4FE0-8719-499BA2A2E72E}" uniqueName="10" name="Consumo_Domestico" queryTableFieldId="10"/>
    <tableColumn id="11" xr3:uid="{10C7EC5D-A1D9-4546-8F51-61C258E887C0}" uniqueName="11" name="Uso_Domestico" queryTableFieldId="11"/>
    <tableColumn id="12" xr3:uid="{8415D64E-FE53-41F4-9ACE-7B7EC1E35DDD}" uniqueName="12" name="Estoque_Final" queryTableFieldId="12"/>
    <tableColumn id="13" xr3:uid="{BE039E8D-B95C-46E7-AABC-121E83762EA3}" uniqueName="13" name="Relacao_grao" queryTableFieldId="13"/>
    <tableColumn id="14" xr3:uid="{3FBDA1FD-C637-465C-9AB2-69F5517757A5}" uniqueName="14" name="Suprimento_Grao" queryTableFieldId="14"/>
    <tableColumn id="15" xr3:uid="{C70B31B6-7BBF-4F7C-8710-96FEC7E28645}" uniqueName="15" name="Suprimento_Arroz" queryTableFieldId="1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E3E8-A5F0-4F63-8CA4-29184535EFB9}">
  <dimension ref="A1:B6"/>
  <sheetViews>
    <sheetView workbookViewId="0">
      <selection activeCell="A3" sqref="A3"/>
    </sheetView>
  </sheetViews>
  <sheetFormatPr defaultRowHeight="15" x14ac:dyDescent="0.25"/>
  <cols>
    <col min="1" max="1" width="63.5703125" bestFit="1" customWidth="1"/>
  </cols>
  <sheetData>
    <row r="1" spans="1:2" x14ac:dyDescent="0.25">
      <c r="A1" t="s">
        <v>103</v>
      </c>
    </row>
    <row r="2" spans="1:2" x14ac:dyDescent="0.25">
      <c r="A2" t="s">
        <v>104</v>
      </c>
      <c r="B2" t="s">
        <v>102</v>
      </c>
    </row>
    <row r="3" spans="1:2" x14ac:dyDescent="0.25">
      <c r="A3" t="s">
        <v>87</v>
      </c>
      <c r="B3">
        <v>0.67</v>
      </c>
    </row>
    <row r="4" spans="1:2" x14ac:dyDescent="0.25">
      <c r="A4" t="s">
        <v>73</v>
      </c>
      <c r="B4">
        <v>0.65</v>
      </c>
    </row>
    <row r="5" spans="1:2" x14ac:dyDescent="0.25">
      <c r="A5" t="s">
        <v>86</v>
      </c>
      <c r="B5">
        <v>0.7</v>
      </c>
    </row>
    <row r="6" spans="1:2" x14ac:dyDescent="0.25">
      <c r="A6" t="s">
        <v>84</v>
      </c>
      <c r="B6">
        <v>0.67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BA811-F9FE-4FF4-AF76-EF28FDF65112}">
  <dimension ref="A3:I47"/>
  <sheetViews>
    <sheetView topLeftCell="A7" workbookViewId="0">
      <selection activeCell="H25" sqref="H25"/>
    </sheetView>
  </sheetViews>
  <sheetFormatPr defaultRowHeight="15" x14ac:dyDescent="0.25"/>
  <cols>
    <col min="1" max="1" width="18" style="19" bestFit="1" customWidth="1"/>
    <col min="2" max="7" width="9.140625" style="19"/>
    <col min="8" max="8" width="13.28515625" style="19" bestFit="1" customWidth="1"/>
    <col min="9" max="16384" width="9.140625" style="19"/>
  </cols>
  <sheetData>
    <row r="3" spans="1:9" ht="60" x14ac:dyDescent="0.25">
      <c r="A3" s="58" t="s">
        <v>88</v>
      </c>
      <c r="B3" s="10" t="s">
        <v>106</v>
      </c>
      <c r="C3" s="10" t="s">
        <v>107</v>
      </c>
      <c r="D3" s="10" t="s">
        <v>108</v>
      </c>
      <c r="E3" s="19" t="s">
        <v>113</v>
      </c>
      <c r="F3" s="10" t="s">
        <v>109</v>
      </c>
      <c r="G3" s="10" t="s">
        <v>110</v>
      </c>
      <c r="H3" s="10" t="s">
        <v>111</v>
      </c>
      <c r="I3" s="19" t="s">
        <v>112</v>
      </c>
    </row>
    <row r="4" spans="1:9" x14ac:dyDescent="0.25">
      <c r="A4" s="20" t="s">
        <v>87</v>
      </c>
      <c r="B4" s="151"/>
      <c r="C4" s="151"/>
      <c r="D4" s="151"/>
      <c r="E4" s="151"/>
      <c r="F4" s="151"/>
      <c r="G4" s="151"/>
      <c r="H4" s="151"/>
      <c r="I4" s="151"/>
    </row>
    <row r="5" spans="1:9" x14ac:dyDescent="0.25">
      <c r="A5" s="20" t="s">
        <v>75</v>
      </c>
      <c r="B5" s="151">
        <v>136.22</v>
      </c>
      <c r="C5" s="151">
        <v>711.29200000000003</v>
      </c>
      <c r="D5" s="151">
        <v>38.69</v>
      </c>
      <c r="E5" s="151">
        <v>972.70895522388037</v>
      </c>
      <c r="F5" s="151">
        <v>467.70600000000002</v>
      </c>
      <c r="G5" s="151">
        <v>40.734999999999999</v>
      </c>
      <c r="H5" s="151">
        <v>143.274</v>
      </c>
      <c r="I5" s="151">
        <v>0.30633346589524202</v>
      </c>
    </row>
    <row r="6" spans="1:9" x14ac:dyDescent="0.25">
      <c r="A6" s="20" t="s">
        <v>76</v>
      </c>
      <c r="B6" s="151">
        <v>143.274</v>
      </c>
      <c r="C6" s="151">
        <v>734.952</v>
      </c>
      <c r="D6" s="151">
        <v>41.664000000000001</v>
      </c>
      <c r="E6" s="151">
        <v>1010.5582089552239</v>
      </c>
      <c r="F6" s="151">
        <v>478.38900000000001</v>
      </c>
      <c r="G6" s="151">
        <v>47.892000000000003</v>
      </c>
      <c r="H6" s="151">
        <v>150.79300000000001</v>
      </c>
      <c r="I6" s="151">
        <v>0.31521000691905499</v>
      </c>
    </row>
    <row r="7" spans="1:9" x14ac:dyDescent="0.25">
      <c r="A7" s="20" t="s">
        <v>77</v>
      </c>
      <c r="B7" s="151">
        <v>150.79300000000001</v>
      </c>
      <c r="C7" s="151">
        <v>738.82399999999996</v>
      </c>
      <c r="D7" s="151">
        <v>47.273000000000003</v>
      </c>
      <c r="E7" s="151">
        <v>1034.1970149253732</v>
      </c>
      <c r="F7" s="151">
        <v>481.39699999999999</v>
      </c>
      <c r="G7" s="151">
        <v>47.884999999999998</v>
      </c>
      <c r="H7" s="151">
        <v>163.63</v>
      </c>
      <c r="I7" s="151">
        <v>0.33990656360550597</v>
      </c>
    </row>
    <row r="8" spans="1:9" x14ac:dyDescent="0.25">
      <c r="A8" s="20" t="s">
        <v>78</v>
      </c>
      <c r="B8" s="151">
        <v>163.63</v>
      </c>
      <c r="C8" s="151">
        <v>744.16099999999994</v>
      </c>
      <c r="D8" s="151">
        <v>44.311</v>
      </c>
      <c r="E8" s="151">
        <v>1054.265671641791</v>
      </c>
      <c r="F8" s="151">
        <v>485.334</v>
      </c>
      <c r="G8" s="151">
        <v>44.183999999999997</v>
      </c>
      <c r="H8" s="151">
        <v>176.84</v>
      </c>
      <c r="I8" s="151">
        <v>0.36436763136314398</v>
      </c>
    </row>
    <row r="9" spans="1:9" x14ac:dyDescent="0.25">
      <c r="A9" s="20" t="s">
        <v>79</v>
      </c>
      <c r="B9" s="151">
        <v>176.84</v>
      </c>
      <c r="C9" s="151">
        <v>744.61099999999999</v>
      </c>
      <c r="D9" s="151">
        <v>42.607999999999997</v>
      </c>
      <c r="E9" s="151">
        <v>1071.7716417910447</v>
      </c>
      <c r="F9" s="151">
        <v>492.42899999999997</v>
      </c>
      <c r="G9" s="151">
        <v>43.448</v>
      </c>
      <c r="H9" s="151">
        <v>182.21</v>
      </c>
      <c r="I9" s="151">
        <v>0.370022886548112</v>
      </c>
    </row>
    <row r="10" spans="1:9" x14ac:dyDescent="0.25">
      <c r="A10" s="20" t="s">
        <v>80</v>
      </c>
      <c r="B10" s="151">
        <v>182.21</v>
      </c>
      <c r="C10" s="151">
        <v>760.45500000000004</v>
      </c>
      <c r="D10" s="151">
        <v>46.944000000000003</v>
      </c>
      <c r="E10" s="151">
        <v>1102.128358208955</v>
      </c>
      <c r="F10" s="151">
        <v>498.43099999999998</v>
      </c>
      <c r="G10" s="151">
        <v>51.74</v>
      </c>
      <c r="H10" s="151">
        <v>188.255</v>
      </c>
      <c r="I10" s="151">
        <v>0.37769520756132702</v>
      </c>
    </row>
    <row r="11" spans="1:9" x14ac:dyDescent="0.25">
      <c r="A11" s="20" t="s">
        <v>81</v>
      </c>
      <c r="B11" s="151">
        <v>188.255</v>
      </c>
      <c r="C11" s="151">
        <v>767.26099999999997</v>
      </c>
      <c r="D11" s="151">
        <v>55.128</v>
      </c>
      <c r="E11" s="151">
        <v>1130.1432835820895</v>
      </c>
      <c r="F11" s="151">
        <v>515.95299999999997</v>
      </c>
      <c r="G11" s="151">
        <v>57.567</v>
      </c>
      <c r="H11" s="151">
        <v>183.67599999999999</v>
      </c>
      <c r="I11" s="151">
        <v>0.35599366608974098</v>
      </c>
    </row>
    <row r="12" spans="1:9" x14ac:dyDescent="0.25">
      <c r="A12" s="20" t="s">
        <v>82</v>
      </c>
      <c r="B12" s="151">
        <v>183.67599999999999</v>
      </c>
      <c r="C12" s="151">
        <v>770.56700000000001</v>
      </c>
      <c r="D12" s="151">
        <v>56.642000000000003</v>
      </c>
      <c r="E12" s="151">
        <v>1128.5089552238808</v>
      </c>
      <c r="F12" s="151">
        <v>522.28</v>
      </c>
      <c r="G12" s="151">
        <v>54.624000000000002</v>
      </c>
      <c r="H12" s="151">
        <v>179.197</v>
      </c>
      <c r="I12" s="151">
        <v>0.343105230910623</v>
      </c>
    </row>
    <row r="13" spans="1:9" x14ac:dyDescent="0.25">
      <c r="A13" s="20" t="s">
        <v>83</v>
      </c>
      <c r="B13" s="151">
        <v>179.197</v>
      </c>
      <c r="C13" s="151">
        <v>772.80100000000004</v>
      </c>
      <c r="D13" s="151">
        <v>50.456000000000003</v>
      </c>
      <c r="E13" s="151">
        <v>1114.9179104477612</v>
      </c>
      <c r="F13" s="151">
        <v>518.84500000000003</v>
      </c>
      <c r="G13" s="151">
        <v>53.238999999999997</v>
      </c>
      <c r="H13" s="151">
        <v>174.911</v>
      </c>
      <c r="I13" s="151">
        <v>0.33711609440198897</v>
      </c>
    </row>
    <row r="14" spans="1:9" x14ac:dyDescent="0.25">
      <c r="A14" s="20" t="s">
        <v>97</v>
      </c>
      <c r="B14" s="151">
        <v>174.911</v>
      </c>
      <c r="C14" s="151">
        <v>788.29100000000005</v>
      </c>
      <c r="D14" s="151">
        <v>49.97</v>
      </c>
      <c r="E14" s="151">
        <v>1123.1149253731344</v>
      </c>
      <c r="F14" s="151">
        <v>522.60699999999997</v>
      </c>
      <c r="G14" s="151">
        <v>53.764000000000003</v>
      </c>
      <c r="H14" s="151">
        <v>176.11600000000001</v>
      </c>
      <c r="I14" s="151">
        <v>0.33699510339509398</v>
      </c>
    </row>
    <row r="15" spans="1:9" x14ac:dyDescent="0.25">
      <c r="A15" s="20" t="s">
        <v>73</v>
      </c>
      <c r="B15" s="151"/>
      <c r="C15" s="151"/>
      <c r="D15" s="151"/>
      <c r="E15" s="151"/>
      <c r="F15" s="151"/>
      <c r="G15" s="151"/>
      <c r="H15" s="151"/>
      <c r="I15" s="151"/>
    </row>
    <row r="16" spans="1:9" x14ac:dyDescent="0.25">
      <c r="A16" s="20" t="s">
        <v>75</v>
      </c>
      <c r="B16" s="151">
        <v>0.44700000000000001</v>
      </c>
      <c r="C16" s="151">
        <v>1.4</v>
      </c>
      <c r="D16" s="151">
        <v>8.0000000000000002E-3</v>
      </c>
      <c r="E16" s="151">
        <v>2.0373134328358207</v>
      </c>
      <c r="F16" s="151">
        <v>0.5</v>
      </c>
      <c r="G16" s="151">
        <v>0.52600000000000002</v>
      </c>
      <c r="H16" s="151">
        <v>0.33900000000000002</v>
      </c>
      <c r="I16" s="151">
        <v>0.67800000000000005</v>
      </c>
    </row>
    <row r="17" spans="1:9" x14ac:dyDescent="0.25">
      <c r="A17" s="20" t="s">
        <v>76</v>
      </c>
      <c r="B17" s="151">
        <v>0.33900000000000002</v>
      </c>
      <c r="C17" s="151">
        <v>1.3280000000000001</v>
      </c>
      <c r="D17" s="151">
        <v>5.0000000000000001E-3</v>
      </c>
      <c r="E17" s="151">
        <v>1.8014925373134325</v>
      </c>
      <c r="F17" s="151">
        <v>0.5</v>
      </c>
      <c r="G17" s="151">
        <v>0.34300000000000003</v>
      </c>
      <c r="H17" s="151">
        <v>0.36399999999999999</v>
      </c>
      <c r="I17" s="151">
        <v>0.72799999999999998</v>
      </c>
    </row>
    <row r="18" spans="1:9" x14ac:dyDescent="0.25">
      <c r="A18" s="20" t="s">
        <v>77</v>
      </c>
      <c r="B18" s="151">
        <v>0.36399999999999999</v>
      </c>
      <c r="C18" s="151">
        <v>1.3680000000000001</v>
      </c>
      <c r="D18" s="151">
        <v>7.0000000000000001E-3</v>
      </c>
      <c r="E18" s="151">
        <v>1.880597014925373</v>
      </c>
      <c r="F18" s="151">
        <v>0.5</v>
      </c>
      <c r="G18" s="151">
        <v>0.42599999999999999</v>
      </c>
      <c r="H18" s="151">
        <v>0.33400000000000002</v>
      </c>
      <c r="I18" s="151">
        <v>0.66800000000000004</v>
      </c>
    </row>
    <row r="19" spans="1:9" x14ac:dyDescent="0.25">
      <c r="A19" s="20" t="s">
        <v>78</v>
      </c>
      <c r="B19" s="151">
        <v>0.33400000000000002</v>
      </c>
      <c r="C19" s="151">
        <v>1.1910000000000001</v>
      </c>
      <c r="D19" s="151">
        <v>8.9999999999999993E-3</v>
      </c>
      <c r="E19" s="151">
        <v>1.6671641791044776</v>
      </c>
      <c r="F19" s="151">
        <v>0.5</v>
      </c>
      <c r="G19" s="151">
        <v>0.35</v>
      </c>
      <c r="H19" s="151">
        <v>0.26700000000000002</v>
      </c>
      <c r="I19" s="151">
        <v>0.53400000000000003</v>
      </c>
    </row>
    <row r="20" spans="1:9" x14ac:dyDescent="0.25">
      <c r="A20" s="20" t="s">
        <v>79</v>
      </c>
      <c r="B20" s="151">
        <v>0.26700000000000002</v>
      </c>
      <c r="C20" s="151">
        <v>1.2230000000000001</v>
      </c>
      <c r="D20" s="151">
        <v>6.0000000000000001E-3</v>
      </c>
      <c r="E20" s="151">
        <v>1.5940298507462687</v>
      </c>
      <c r="F20" s="151">
        <v>0.5</v>
      </c>
      <c r="G20" s="151">
        <v>0.36099999999999999</v>
      </c>
      <c r="H20" s="151">
        <v>0.20699999999999999</v>
      </c>
      <c r="I20" s="151">
        <v>0.41399999999999998</v>
      </c>
    </row>
    <row r="21" spans="1:9" x14ac:dyDescent="0.25">
      <c r="A21" s="20" t="s">
        <v>80</v>
      </c>
      <c r="B21" s="151">
        <v>0.20699999999999999</v>
      </c>
      <c r="C21" s="151">
        <v>1.454</v>
      </c>
      <c r="D21" s="151">
        <v>2E-3</v>
      </c>
      <c r="E21" s="151">
        <v>1.7223880597014922</v>
      </c>
      <c r="F21" s="151">
        <v>0.495</v>
      </c>
      <c r="G21" s="151">
        <v>0.38500000000000001</v>
      </c>
      <c r="H21" s="151">
        <v>0.27400000000000002</v>
      </c>
      <c r="I21" s="151">
        <v>0.55353535353535399</v>
      </c>
    </row>
    <row r="22" spans="1:9" x14ac:dyDescent="0.25">
      <c r="A22" s="20" t="s">
        <v>81</v>
      </c>
      <c r="B22" s="151">
        <v>0.27400000000000002</v>
      </c>
      <c r="C22" s="151">
        <v>1.222</v>
      </c>
      <c r="D22" s="151">
        <v>2E-3</v>
      </c>
      <c r="E22" s="151">
        <v>1.5970149253731343</v>
      </c>
      <c r="F22" s="151">
        <v>0.48499999999999999</v>
      </c>
      <c r="G22" s="151">
        <v>0.42199999999999999</v>
      </c>
      <c r="H22" s="151">
        <v>0.16300000000000001</v>
      </c>
      <c r="I22" s="151">
        <v>0.33608247422680398</v>
      </c>
    </row>
    <row r="23" spans="1:9" x14ac:dyDescent="0.25">
      <c r="A23" s="20" t="s">
        <v>82</v>
      </c>
      <c r="B23" s="151">
        <v>0.16300000000000001</v>
      </c>
      <c r="C23" s="151">
        <v>1.163</v>
      </c>
      <c r="D23" s="151">
        <v>2E-3</v>
      </c>
      <c r="E23" s="151">
        <v>1.3746268656716418</v>
      </c>
      <c r="F23" s="151">
        <v>0.47499999999999998</v>
      </c>
      <c r="G23" s="151">
        <v>0.254</v>
      </c>
      <c r="H23" s="151">
        <v>0.192</v>
      </c>
      <c r="I23" s="151">
        <v>0.40421052631579002</v>
      </c>
    </row>
    <row r="24" spans="1:9" x14ac:dyDescent="0.25">
      <c r="A24" s="20" t="s">
        <v>83</v>
      </c>
      <c r="B24" s="151">
        <v>0.192</v>
      </c>
      <c r="C24" s="151">
        <v>1.323</v>
      </c>
      <c r="D24" s="151">
        <v>5.0000000000000001E-3</v>
      </c>
      <c r="E24" s="151">
        <v>1.5776119402985074</v>
      </c>
      <c r="F24" s="151">
        <v>0.47499999999999998</v>
      </c>
      <c r="G24" s="151">
        <v>0.375</v>
      </c>
      <c r="H24" s="151">
        <v>0.20699999999999999</v>
      </c>
      <c r="I24" s="151">
        <v>0.435789473684211</v>
      </c>
    </row>
    <row r="25" spans="1:9" x14ac:dyDescent="0.25">
      <c r="A25" s="20" t="s">
        <v>97</v>
      </c>
      <c r="B25" s="151">
        <v>0.20699999999999999</v>
      </c>
      <c r="C25" s="151">
        <v>1.385</v>
      </c>
      <c r="D25" s="151">
        <v>5.0000000000000001E-3</v>
      </c>
      <c r="E25" s="151">
        <v>1.6597014925373132</v>
      </c>
      <c r="F25" s="151">
        <v>0.47499999999999998</v>
      </c>
      <c r="G25" s="151">
        <v>0.4</v>
      </c>
      <c r="H25" s="151">
        <v>0.23699999999999999</v>
      </c>
      <c r="I25" s="151">
        <v>0.49894736842105297</v>
      </c>
    </row>
    <row r="26" spans="1:9" x14ac:dyDescent="0.25">
      <c r="A26" s="20" t="s">
        <v>86</v>
      </c>
      <c r="B26" s="151"/>
      <c r="C26" s="151"/>
      <c r="D26" s="151"/>
      <c r="E26" s="151"/>
      <c r="F26" s="151"/>
      <c r="G26" s="151"/>
      <c r="H26" s="151"/>
      <c r="I26" s="151"/>
    </row>
    <row r="27" spans="1:9" x14ac:dyDescent="0.25">
      <c r="A27" s="20" t="s">
        <v>75</v>
      </c>
      <c r="B27" s="151">
        <v>0.17599999999999999</v>
      </c>
      <c r="C27" s="151">
        <v>1.304</v>
      </c>
      <c r="D27" s="151">
        <v>0</v>
      </c>
      <c r="E27" s="151">
        <v>1.6253731343283582</v>
      </c>
      <c r="F27" s="151">
        <v>5.5E-2</v>
      </c>
      <c r="G27" s="151">
        <v>0.97199999999999998</v>
      </c>
      <c r="H27" s="151">
        <v>6.2E-2</v>
      </c>
      <c r="I27" s="151">
        <v>1.1272727272727301</v>
      </c>
    </row>
    <row r="28" spans="1:9" x14ac:dyDescent="0.25">
      <c r="A28" s="20" t="s">
        <v>76</v>
      </c>
      <c r="B28" s="151">
        <v>6.2E-2</v>
      </c>
      <c r="C28" s="151">
        <v>1.41</v>
      </c>
      <c r="D28" s="151">
        <v>0</v>
      </c>
      <c r="E28" s="151">
        <v>1.5656716417910446</v>
      </c>
      <c r="F28" s="151">
        <v>0.05</v>
      </c>
      <c r="G28" s="151">
        <v>0.94699999999999995</v>
      </c>
      <c r="H28" s="151">
        <v>5.1999999999999998E-2</v>
      </c>
      <c r="I28" s="151">
        <v>1.04</v>
      </c>
    </row>
    <row r="29" spans="1:9" x14ac:dyDescent="0.25">
      <c r="A29" s="20" t="s">
        <v>77</v>
      </c>
      <c r="B29" s="151">
        <v>5.1999999999999998E-2</v>
      </c>
      <c r="C29" s="151">
        <v>1.2470000000000001</v>
      </c>
      <c r="D29" s="151">
        <v>0</v>
      </c>
      <c r="E29" s="151">
        <v>1.380597014925373</v>
      </c>
      <c r="F29" s="151">
        <v>4.4999999999999998E-2</v>
      </c>
      <c r="G29" s="151">
        <v>0.77300000000000002</v>
      </c>
      <c r="H29" s="151">
        <v>0.107</v>
      </c>
      <c r="I29" s="151">
        <v>2.37777777777778</v>
      </c>
    </row>
    <row r="30" spans="1:9" x14ac:dyDescent="0.25">
      <c r="A30" s="20" t="s">
        <v>78</v>
      </c>
      <c r="B30" s="151">
        <v>0.107</v>
      </c>
      <c r="C30" s="151">
        <v>1.2</v>
      </c>
      <c r="D30" s="151">
        <v>0</v>
      </c>
      <c r="E30" s="151">
        <v>1.4134328358208954</v>
      </c>
      <c r="F30" s="151">
        <v>0.04</v>
      </c>
      <c r="G30" s="151">
        <v>0.84599999999999997</v>
      </c>
      <c r="H30" s="151">
        <v>6.0999999999999999E-2</v>
      </c>
      <c r="I30" s="151">
        <v>1.5249999999999999</v>
      </c>
    </row>
    <row r="31" spans="1:9" x14ac:dyDescent="0.25">
      <c r="A31" s="20" t="s">
        <v>79</v>
      </c>
      <c r="B31" s="151">
        <v>6.0999999999999999E-2</v>
      </c>
      <c r="C31" s="151">
        <v>1.2090000000000001</v>
      </c>
      <c r="D31" s="151">
        <v>0</v>
      </c>
      <c r="E31" s="151">
        <v>1.353731343283582</v>
      </c>
      <c r="F31" s="151">
        <v>0.03</v>
      </c>
      <c r="G31" s="151">
        <v>0.86499999999999999</v>
      </c>
      <c r="H31" s="151">
        <v>1.2E-2</v>
      </c>
      <c r="I31" s="151">
        <v>0.4</v>
      </c>
    </row>
    <row r="32" spans="1:9" x14ac:dyDescent="0.25">
      <c r="A32" s="20" t="s">
        <v>80</v>
      </c>
      <c r="B32" s="151">
        <v>1.2E-2</v>
      </c>
      <c r="C32" s="151">
        <v>1.3089999999999999</v>
      </c>
      <c r="D32" s="151">
        <v>0</v>
      </c>
      <c r="E32" s="151">
        <v>1.3850746268656717</v>
      </c>
      <c r="F32" s="151">
        <v>0.03</v>
      </c>
      <c r="G32" s="151">
        <v>0.78500000000000003</v>
      </c>
      <c r="H32" s="151">
        <v>0.113</v>
      </c>
      <c r="I32" s="151">
        <v>3.7666666666666702</v>
      </c>
    </row>
    <row r="33" spans="1:9" x14ac:dyDescent="0.25">
      <c r="A33" s="20" t="s">
        <v>81</v>
      </c>
      <c r="B33" s="151">
        <v>0.113</v>
      </c>
      <c r="C33" s="151">
        <v>1.391</v>
      </c>
      <c r="D33" s="151">
        <v>0</v>
      </c>
      <c r="E33" s="151">
        <v>1.6223880597014924</v>
      </c>
      <c r="F33" s="151">
        <v>0.03</v>
      </c>
      <c r="G33" s="151">
        <v>0.98599999999999999</v>
      </c>
      <c r="H33" s="151">
        <v>7.0999999999999994E-2</v>
      </c>
      <c r="I33" s="151">
        <v>2.3666666666666698</v>
      </c>
    </row>
    <row r="34" spans="1:9" x14ac:dyDescent="0.25">
      <c r="A34" s="20" t="s">
        <v>82</v>
      </c>
      <c r="B34" s="151">
        <v>7.0999999999999994E-2</v>
      </c>
      <c r="C34" s="151">
        <v>1.379</v>
      </c>
      <c r="D34" s="151">
        <v>0</v>
      </c>
      <c r="E34" s="151">
        <v>1.5462686567164179</v>
      </c>
      <c r="F34" s="151">
        <v>0.04</v>
      </c>
      <c r="G34" s="151">
        <v>0.89800000000000002</v>
      </c>
      <c r="H34" s="151">
        <v>9.8000000000000004E-2</v>
      </c>
      <c r="I34" s="151">
        <v>2.4500000000000002</v>
      </c>
    </row>
    <row r="35" spans="1:9" x14ac:dyDescent="0.25">
      <c r="A35" s="20" t="s">
        <v>83</v>
      </c>
      <c r="B35" s="151">
        <v>9.8000000000000004E-2</v>
      </c>
      <c r="C35" s="151">
        <v>1.429</v>
      </c>
      <c r="D35" s="151">
        <v>0</v>
      </c>
      <c r="E35" s="151">
        <v>1.6388059701492537</v>
      </c>
      <c r="F35" s="151">
        <v>4.4999999999999998E-2</v>
      </c>
      <c r="G35" s="151">
        <v>0.9</v>
      </c>
      <c r="H35" s="151">
        <v>0.153</v>
      </c>
      <c r="I35" s="151">
        <v>3.4</v>
      </c>
    </row>
    <row r="36" spans="1:9" x14ac:dyDescent="0.25">
      <c r="A36" s="20" t="s">
        <v>97</v>
      </c>
      <c r="B36" s="151">
        <v>0.153</v>
      </c>
      <c r="C36" s="151">
        <v>1.5</v>
      </c>
      <c r="D36" s="151">
        <v>0</v>
      </c>
      <c r="E36" s="151">
        <v>1.7955223880597015</v>
      </c>
      <c r="F36" s="151">
        <v>0.05</v>
      </c>
      <c r="G36" s="151">
        <v>1</v>
      </c>
      <c r="H36" s="151">
        <v>0.153</v>
      </c>
      <c r="I36" s="151">
        <v>3.06</v>
      </c>
    </row>
    <row r="37" spans="1:9" x14ac:dyDescent="0.25">
      <c r="A37" s="20" t="s">
        <v>84</v>
      </c>
      <c r="B37" s="151"/>
      <c r="C37" s="151"/>
      <c r="D37" s="151"/>
      <c r="E37" s="151"/>
      <c r="F37" s="151"/>
      <c r="G37" s="151"/>
      <c r="H37" s="151"/>
      <c r="I37" s="151"/>
    </row>
    <row r="38" spans="1:9" x14ac:dyDescent="0.25">
      <c r="A38" s="20" t="s">
        <v>75</v>
      </c>
      <c r="B38" s="151">
        <v>0.26800000000000002</v>
      </c>
      <c r="C38" s="151">
        <v>0.86099999999999999</v>
      </c>
      <c r="D38" s="151">
        <v>2E-3</v>
      </c>
      <c r="E38" s="151">
        <v>1.2641791044776118</v>
      </c>
      <c r="F38" s="151">
        <v>7.0000000000000007E-2</v>
      </c>
      <c r="G38" s="151">
        <v>0.55600000000000005</v>
      </c>
      <c r="H38" s="151">
        <v>0.221</v>
      </c>
      <c r="I38" s="151">
        <v>3.1571428571428601</v>
      </c>
    </row>
    <row r="39" spans="1:9" x14ac:dyDescent="0.25">
      <c r="A39" s="20" t="s">
        <v>76</v>
      </c>
      <c r="B39" s="151">
        <v>0.221</v>
      </c>
      <c r="C39" s="151">
        <v>0.92700000000000005</v>
      </c>
      <c r="D39" s="151">
        <v>2E-3</v>
      </c>
      <c r="E39" s="151">
        <v>1.2597014925373133</v>
      </c>
      <c r="F39" s="151">
        <v>7.4999999999999997E-2</v>
      </c>
      <c r="G39" s="151">
        <v>0.53800000000000003</v>
      </c>
      <c r="H39" s="151">
        <v>0.23100000000000001</v>
      </c>
      <c r="I39" s="151">
        <v>3.08</v>
      </c>
    </row>
    <row r="40" spans="1:9" x14ac:dyDescent="0.25">
      <c r="A40" s="20" t="s">
        <v>77</v>
      </c>
      <c r="B40" s="151">
        <v>0.23100000000000001</v>
      </c>
      <c r="C40" s="151">
        <v>0.89700000000000002</v>
      </c>
      <c r="D40" s="151">
        <v>1E-3</v>
      </c>
      <c r="E40" s="151">
        <v>1.243283582089552</v>
      </c>
      <c r="F40" s="151">
        <v>6.5000000000000002E-2</v>
      </c>
      <c r="G40" s="151">
        <v>0.65300000000000002</v>
      </c>
      <c r="H40" s="151">
        <v>0.115</v>
      </c>
      <c r="I40" s="151">
        <v>1.7692307692307701</v>
      </c>
    </row>
    <row r="41" spans="1:9" x14ac:dyDescent="0.25">
      <c r="A41" s="20" t="s">
        <v>78</v>
      </c>
      <c r="B41" s="151">
        <v>0.115</v>
      </c>
      <c r="C41" s="151">
        <v>1.0720000000000001</v>
      </c>
      <c r="D41" s="151">
        <v>2E-3</v>
      </c>
      <c r="E41" s="151">
        <v>1.2462686567164178</v>
      </c>
      <c r="F41" s="151">
        <v>5.5E-2</v>
      </c>
      <c r="G41" s="151">
        <v>0.68899999999999995</v>
      </c>
      <c r="H41" s="151">
        <v>9.0999999999999998E-2</v>
      </c>
      <c r="I41" s="151">
        <v>1.6545454545454501</v>
      </c>
    </row>
    <row r="42" spans="1:9" x14ac:dyDescent="0.25">
      <c r="A42" s="20" t="s">
        <v>79</v>
      </c>
      <c r="B42" s="151">
        <v>9.0999999999999998E-2</v>
      </c>
      <c r="C42" s="151">
        <v>1.1910000000000001</v>
      </c>
      <c r="D42" s="151">
        <v>2E-3</v>
      </c>
      <c r="E42" s="151">
        <v>1.3298507462686566</v>
      </c>
      <c r="F42" s="151">
        <v>0.05</v>
      </c>
      <c r="G42" s="151">
        <v>0.80300000000000005</v>
      </c>
      <c r="H42" s="151">
        <v>3.7999999999999999E-2</v>
      </c>
      <c r="I42" s="151">
        <v>0.76</v>
      </c>
    </row>
    <row r="43" spans="1:9" x14ac:dyDescent="0.25">
      <c r="A43" s="20" t="s">
        <v>80</v>
      </c>
      <c r="B43" s="151">
        <v>3.7999999999999999E-2</v>
      </c>
      <c r="C43" s="151">
        <v>1.1839999999999999</v>
      </c>
      <c r="D43" s="151">
        <v>1E-3</v>
      </c>
      <c r="E43" s="151">
        <v>1.2417910447761193</v>
      </c>
      <c r="F43" s="151">
        <v>4.4999999999999998E-2</v>
      </c>
      <c r="G43" s="151">
        <v>0.64</v>
      </c>
      <c r="H43" s="151">
        <v>0.14699999999999999</v>
      </c>
      <c r="I43" s="151">
        <v>3.2666666666666702</v>
      </c>
    </row>
    <row r="44" spans="1:9" x14ac:dyDescent="0.25">
      <c r="A44" s="20" t="s">
        <v>81</v>
      </c>
      <c r="B44" s="151">
        <v>0.14699999999999999</v>
      </c>
      <c r="C44" s="151">
        <v>1.0820000000000001</v>
      </c>
      <c r="D44" s="151">
        <v>0</v>
      </c>
      <c r="E44" s="151">
        <v>1.3014925373134327</v>
      </c>
      <c r="F44" s="151">
        <v>4.4999999999999998E-2</v>
      </c>
      <c r="G44" s="151">
        <v>0.752</v>
      </c>
      <c r="H44" s="151">
        <v>7.4999999999999997E-2</v>
      </c>
      <c r="I44" s="151">
        <v>1.6666666666666701</v>
      </c>
    </row>
    <row r="45" spans="1:9" x14ac:dyDescent="0.25">
      <c r="A45" s="20" t="s">
        <v>82</v>
      </c>
      <c r="B45" s="151">
        <v>7.4999999999999997E-2</v>
      </c>
      <c r="C45" s="151">
        <v>1.2689999999999999</v>
      </c>
      <c r="D45" s="151">
        <v>0</v>
      </c>
      <c r="E45" s="151">
        <v>1.380597014925373</v>
      </c>
      <c r="F45" s="151">
        <v>4.4999999999999998E-2</v>
      </c>
      <c r="G45" s="151">
        <v>0.85699999999999998</v>
      </c>
      <c r="H45" s="151">
        <v>2.3E-2</v>
      </c>
      <c r="I45" s="151">
        <v>0.51111111111111096</v>
      </c>
    </row>
    <row r="46" spans="1:9" x14ac:dyDescent="0.25">
      <c r="A46" s="20" t="s">
        <v>83</v>
      </c>
      <c r="B46" s="151">
        <v>2.3E-2</v>
      </c>
      <c r="C46" s="151">
        <v>1.284</v>
      </c>
      <c r="D46" s="151">
        <v>0</v>
      </c>
      <c r="E46" s="151">
        <v>1.317910447761194</v>
      </c>
      <c r="F46" s="151">
        <v>4.4999999999999998E-2</v>
      </c>
      <c r="G46" s="151">
        <v>0.8</v>
      </c>
      <c r="H46" s="151">
        <v>3.7999999999999999E-2</v>
      </c>
      <c r="I46" s="151">
        <v>0.844444444444444</v>
      </c>
    </row>
    <row r="47" spans="1:9" x14ac:dyDescent="0.25">
      <c r="A47" s="20" t="s">
        <v>97</v>
      </c>
      <c r="B47" s="151">
        <v>3.7999999999999999E-2</v>
      </c>
      <c r="C47" s="151">
        <v>1.343</v>
      </c>
      <c r="D47" s="151">
        <v>0</v>
      </c>
      <c r="E47" s="151">
        <v>1.4</v>
      </c>
      <c r="F47" s="151">
        <v>4.4999999999999998E-2</v>
      </c>
      <c r="G47" s="151">
        <v>0.85</v>
      </c>
      <c r="H47" s="151">
        <v>4.2999999999999997E-2</v>
      </c>
      <c r="I47" s="151">
        <v>0.95555555555555505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72EA-90FB-427B-A3DF-BB3CCFA82C93}">
  <dimension ref="A1:O67"/>
  <sheetViews>
    <sheetView workbookViewId="0">
      <selection activeCell="H25" sqref="H25"/>
    </sheetView>
  </sheetViews>
  <sheetFormatPr defaultRowHeight="15" x14ac:dyDescent="0.25"/>
  <cols>
    <col min="1" max="2" width="14.42578125" bestFit="1" customWidth="1"/>
    <col min="3" max="3" width="9.85546875" bestFit="1" customWidth="1"/>
    <col min="4" max="4" width="16.85546875" bestFit="1" customWidth="1"/>
    <col min="5" max="5" width="12.5703125" bestFit="1" customWidth="1"/>
    <col min="6" max="6" width="17.42578125" bestFit="1" customWidth="1"/>
    <col min="7" max="7" width="14.28515625" bestFit="1" customWidth="1"/>
    <col min="8" max="8" width="19.28515625" bestFit="1" customWidth="1"/>
    <col min="9" max="9" width="14" bestFit="1" customWidth="1"/>
    <col min="10" max="10" width="22.28515625" bestFit="1" customWidth="1"/>
    <col min="11" max="11" width="17.28515625" bestFit="1" customWidth="1"/>
    <col min="12" max="12" width="15.85546875" bestFit="1" customWidth="1"/>
    <col min="13" max="13" width="15" bestFit="1" customWidth="1"/>
    <col min="14" max="14" width="19.140625" bestFit="1" customWidth="1"/>
    <col min="15" max="15" width="19.7109375" bestFit="1" customWidth="1"/>
  </cols>
  <sheetData>
    <row r="1" spans="1:15" x14ac:dyDescent="0.2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105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  <c r="L1" t="s">
        <v>68</v>
      </c>
      <c r="M1" t="s">
        <v>69</v>
      </c>
      <c r="N1" t="s">
        <v>70</v>
      </c>
      <c r="O1" t="s">
        <v>71</v>
      </c>
    </row>
    <row r="2" spans="1:15" x14ac:dyDescent="0.25">
      <c r="A2" t="s">
        <v>72</v>
      </c>
      <c r="B2" t="s">
        <v>73</v>
      </c>
      <c r="C2" t="s">
        <v>74</v>
      </c>
      <c r="D2">
        <v>0.248</v>
      </c>
      <c r="E2">
        <v>1.014</v>
      </c>
      <c r="F2">
        <v>1.56</v>
      </c>
      <c r="G2">
        <v>7.0000000000000001E-3</v>
      </c>
      <c r="H2">
        <v>1.2689999999999999</v>
      </c>
      <c r="I2">
        <v>0.312</v>
      </c>
      <c r="J2">
        <v>0.51</v>
      </c>
      <c r="K2">
        <v>0</v>
      </c>
      <c r="L2">
        <v>0.44700000000000001</v>
      </c>
      <c r="M2">
        <v>0.876470588235294</v>
      </c>
      <c r="N2">
        <v>1.2689999999999999E-3</v>
      </c>
      <c r="O2">
        <v>1.5602549999999999</v>
      </c>
    </row>
    <row r="3" spans="1:15" x14ac:dyDescent="0.25">
      <c r="A3" t="s">
        <v>72</v>
      </c>
      <c r="B3" t="s">
        <v>73</v>
      </c>
      <c r="C3" t="s">
        <v>75</v>
      </c>
      <c r="D3">
        <v>0.44700000000000001</v>
      </c>
      <c r="E3">
        <v>0.91</v>
      </c>
      <c r="F3">
        <v>1.4</v>
      </c>
      <c r="G3">
        <v>8.0000000000000002E-3</v>
      </c>
      <c r="H3">
        <v>1.365</v>
      </c>
      <c r="I3">
        <v>0.52600000000000002</v>
      </c>
      <c r="J3">
        <v>0.5</v>
      </c>
      <c r="K3">
        <v>0</v>
      </c>
      <c r="L3">
        <v>0.33900000000000002</v>
      </c>
      <c r="M3">
        <v>0.67800000000000005</v>
      </c>
      <c r="N3">
        <v>1.3649999999999999E-3</v>
      </c>
      <c r="O3">
        <v>1.400455</v>
      </c>
    </row>
    <row r="4" spans="1:15" x14ac:dyDescent="0.25">
      <c r="A4" t="s">
        <v>72</v>
      </c>
      <c r="B4" t="s">
        <v>73</v>
      </c>
      <c r="C4" t="s">
        <v>76</v>
      </c>
      <c r="D4">
        <v>0.33900000000000002</v>
      </c>
      <c r="E4">
        <v>0.86299999999999999</v>
      </c>
      <c r="F4">
        <v>1.3280000000000001</v>
      </c>
      <c r="G4">
        <v>5.0000000000000001E-3</v>
      </c>
      <c r="H4">
        <v>1.2070000000000001</v>
      </c>
      <c r="I4">
        <v>0.34300000000000003</v>
      </c>
      <c r="J4">
        <v>0.5</v>
      </c>
      <c r="K4">
        <v>0</v>
      </c>
      <c r="L4">
        <v>0.36399999999999999</v>
      </c>
      <c r="M4">
        <v>0.72799999999999998</v>
      </c>
      <c r="N4">
        <v>1.207E-3</v>
      </c>
      <c r="O4">
        <v>1.328344</v>
      </c>
    </row>
    <row r="5" spans="1:15" x14ac:dyDescent="0.25">
      <c r="A5" t="s">
        <v>72</v>
      </c>
      <c r="B5" t="s">
        <v>73</v>
      </c>
      <c r="C5" t="s">
        <v>77</v>
      </c>
      <c r="D5">
        <v>0.36399999999999999</v>
      </c>
      <c r="E5">
        <v>0.88900000000000001</v>
      </c>
      <c r="F5">
        <v>1.3680000000000001</v>
      </c>
      <c r="G5">
        <v>7.0000000000000001E-3</v>
      </c>
      <c r="H5">
        <v>1.26</v>
      </c>
      <c r="I5">
        <v>0.42599999999999999</v>
      </c>
      <c r="J5">
        <v>0.5</v>
      </c>
      <c r="K5">
        <v>0</v>
      </c>
      <c r="L5">
        <v>0.33400000000000002</v>
      </c>
      <c r="M5">
        <v>0.66800000000000004</v>
      </c>
      <c r="N5">
        <v>1.2600000000000001E-3</v>
      </c>
      <c r="O5">
        <v>1.368371</v>
      </c>
    </row>
    <row r="6" spans="1:15" x14ac:dyDescent="0.25">
      <c r="A6" t="s">
        <v>72</v>
      </c>
      <c r="B6" t="s">
        <v>73</v>
      </c>
      <c r="C6" t="s">
        <v>78</v>
      </c>
      <c r="D6">
        <v>0.33400000000000002</v>
      </c>
      <c r="E6">
        <v>0.77400000000000002</v>
      </c>
      <c r="F6">
        <v>1.1910000000000001</v>
      </c>
      <c r="G6">
        <v>8.9999999999999993E-3</v>
      </c>
      <c r="H6">
        <v>1.117</v>
      </c>
      <c r="I6">
        <v>0.35</v>
      </c>
      <c r="J6">
        <v>0.5</v>
      </c>
      <c r="K6">
        <v>0</v>
      </c>
      <c r="L6">
        <v>0.26700000000000002</v>
      </c>
      <c r="M6">
        <v>0.53400000000000003</v>
      </c>
      <c r="N6">
        <v>1.1169999999999999E-3</v>
      </c>
      <c r="O6">
        <v>1.191343</v>
      </c>
    </row>
    <row r="7" spans="1:15" x14ac:dyDescent="0.25">
      <c r="A7" t="s">
        <v>72</v>
      </c>
      <c r="B7" t="s">
        <v>73</v>
      </c>
      <c r="C7" t="s">
        <v>79</v>
      </c>
      <c r="D7">
        <v>0.26700000000000002</v>
      </c>
      <c r="E7">
        <v>0.79500000000000004</v>
      </c>
      <c r="F7">
        <v>1.2230000000000001</v>
      </c>
      <c r="G7">
        <v>6.0000000000000001E-3</v>
      </c>
      <c r="H7">
        <v>1.0680000000000001</v>
      </c>
      <c r="I7">
        <v>0.36099999999999999</v>
      </c>
      <c r="J7">
        <v>0.5</v>
      </c>
      <c r="K7">
        <v>0</v>
      </c>
      <c r="L7">
        <v>0.20699999999999999</v>
      </c>
      <c r="M7">
        <v>0.41399999999999998</v>
      </c>
      <c r="N7">
        <v>1.0679999999999999E-3</v>
      </c>
      <c r="O7">
        <v>1.2232730000000001</v>
      </c>
    </row>
    <row r="8" spans="1:15" x14ac:dyDescent="0.25">
      <c r="A8" t="s">
        <v>72</v>
      </c>
      <c r="B8" t="s">
        <v>73</v>
      </c>
      <c r="C8" t="s">
        <v>80</v>
      </c>
      <c r="D8">
        <v>0.20699999999999999</v>
      </c>
      <c r="E8">
        <v>0.94499999999999995</v>
      </c>
      <c r="F8">
        <v>1.454</v>
      </c>
      <c r="G8">
        <v>2E-3</v>
      </c>
      <c r="H8">
        <v>1.1539999999999999</v>
      </c>
      <c r="I8">
        <v>0.38500000000000001</v>
      </c>
      <c r="J8">
        <v>0.495</v>
      </c>
      <c r="K8">
        <v>0</v>
      </c>
      <c r="L8">
        <v>0.27400000000000002</v>
      </c>
      <c r="M8">
        <v>0.55353535353535399</v>
      </c>
      <c r="N8">
        <v>1.1540000000000001E-3</v>
      </c>
      <c r="O8">
        <v>1.4542090000000001</v>
      </c>
    </row>
    <row r="9" spans="1:15" x14ac:dyDescent="0.25">
      <c r="A9" t="s">
        <v>72</v>
      </c>
      <c r="B9" t="s">
        <v>73</v>
      </c>
      <c r="C9" t="s">
        <v>81</v>
      </c>
      <c r="D9">
        <v>0.27400000000000002</v>
      </c>
      <c r="E9">
        <v>0.79400000000000004</v>
      </c>
      <c r="F9">
        <v>1.222</v>
      </c>
      <c r="G9">
        <v>2E-3</v>
      </c>
      <c r="H9">
        <v>1.07</v>
      </c>
      <c r="I9">
        <v>0.42199999999999999</v>
      </c>
      <c r="J9">
        <v>0.48499999999999999</v>
      </c>
      <c r="K9">
        <v>0</v>
      </c>
      <c r="L9">
        <v>0.16300000000000001</v>
      </c>
      <c r="M9">
        <v>0.33608247422680398</v>
      </c>
      <c r="N9">
        <v>1.07E-3</v>
      </c>
      <c r="O9">
        <v>1.2222759999999999</v>
      </c>
    </row>
    <row r="10" spans="1:15" x14ac:dyDescent="0.25">
      <c r="A10" t="s">
        <v>72</v>
      </c>
      <c r="B10" t="s">
        <v>73</v>
      </c>
      <c r="C10" t="s">
        <v>82</v>
      </c>
      <c r="D10">
        <v>0.16300000000000001</v>
      </c>
      <c r="E10">
        <v>0.75600000000000001</v>
      </c>
      <c r="F10">
        <v>1.163</v>
      </c>
      <c r="G10">
        <v>2E-3</v>
      </c>
      <c r="H10">
        <v>0.92100000000000004</v>
      </c>
      <c r="I10">
        <v>0.254</v>
      </c>
      <c r="J10">
        <v>0.47499999999999998</v>
      </c>
      <c r="K10">
        <v>0</v>
      </c>
      <c r="L10">
        <v>0.192</v>
      </c>
      <c r="M10">
        <v>0.40421052631579002</v>
      </c>
      <c r="N10">
        <v>9.2100000000000005E-4</v>
      </c>
      <c r="O10">
        <v>1.163165</v>
      </c>
    </row>
    <row r="11" spans="1:15" x14ac:dyDescent="0.25">
      <c r="A11" t="s">
        <v>72</v>
      </c>
      <c r="B11" t="s">
        <v>73</v>
      </c>
      <c r="C11" t="s">
        <v>83</v>
      </c>
      <c r="D11">
        <v>0.192</v>
      </c>
      <c r="E11">
        <v>0.86</v>
      </c>
      <c r="F11">
        <v>1.323</v>
      </c>
      <c r="G11">
        <v>5.0000000000000001E-3</v>
      </c>
      <c r="H11">
        <v>1.0569999999999999</v>
      </c>
      <c r="I11">
        <v>0.375</v>
      </c>
      <c r="J11">
        <v>0.47499999999999998</v>
      </c>
      <c r="K11">
        <v>0</v>
      </c>
      <c r="L11">
        <v>0.20699999999999999</v>
      </c>
      <c r="M11">
        <v>0.435789473684211</v>
      </c>
      <c r="N11">
        <v>1.057E-3</v>
      </c>
      <c r="O11">
        <v>1.323197</v>
      </c>
    </row>
    <row r="12" spans="1:15" x14ac:dyDescent="0.25">
      <c r="A12" t="s">
        <v>72</v>
      </c>
      <c r="B12" t="s">
        <v>73</v>
      </c>
      <c r="C12" t="s">
        <v>97</v>
      </c>
      <c r="D12">
        <v>0.20699999999999999</v>
      </c>
      <c r="E12">
        <v>0.9</v>
      </c>
      <c r="F12">
        <v>1.385</v>
      </c>
      <c r="G12">
        <v>5.0000000000000001E-3</v>
      </c>
      <c r="H12">
        <v>1.1120000000000001</v>
      </c>
      <c r="I12">
        <v>0.4</v>
      </c>
      <c r="J12">
        <v>0.47499999999999998</v>
      </c>
      <c r="K12">
        <v>0</v>
      </c>
      <c r="L12">
        <v>0.23699999999999999</v>
      </c>
      <c r="M12">
        <v>0.49894736842105297</v>
      </c>
      <c r="N12">
        <v>1.1119999999999999E-3</v>
      </c>
      <c r="O12">
        <v>1.3852120000000001</v>
      </c>
    </row>
    <row r="13" spans="1:15" x14ac:dyDescent="0.25">
      <c r="A13" t="s">
        <v>72</v>
      </c>
      <c r="B13" t="s">
        <v>39</v>
      </c>
      <c r="C13" t="s">
        <v>74</v>
      </c>
      <c r="D13">
        <v>1.2390000000000001</v>
      </c>
      <c r="E13">
        <v>8.4649999999999999</v>
      </c>
      <c r="F13">
        <v>12.449</v>
      </c>
      <c r="G13">
        <v>0.34899999999999998</v>
      </c>
      <c r="H13">
        <v>10.053000000000001</v>
      </c>
      <c r="I13">
        <v>0.93</v>
      </c>
      <c r="J13">
        <v>7.9249999999999998</v>
      </c>
      <c r="K13">
        <v>0</v>
      </c>
      <c r="L13">
        <v>1.198</v>
      </c>
      <c r="M13">
        <v>0.15116719242902199</v>
      </c>
      <c r="N13">
        <v>1.0052999999999999E-2</v>
      </c>
      <c r="O13">
        <v>12.450588</v>
      </c>
    </row>
    <row r="14" spans="1:15" x14ac:dyDescent="0.25">
      <c r="A14" t="s">
        <v>72</v>
      </c>
      <c r="B14" t="s">
        <v>39</v>
      </c>
      <c r="C14" t="s">
        <v>75</v>
      </c>
      <c r="D14">
        <v>1.198</v>
      </c>
      <c r="E14">
        <v>7.21</v>
      </c>
      <c r="F14">
        <v>10.603</v>
      </c>
      <c r="G14">
        <v>0.89200000000000002</v>
      </c>
      <c r="H14">
        <v>9.3000000000000007</v>
      </c>
      <c r="I14">
        <v>0.54600000000000004</v>
      </c>
      <c r="J14">
        <v>7.9</v>
      </c>
      <c r="K14">
        <v>0</v>
      </c>
      <c r="L14">
        <v>0.85399999999999998</v>
      </c>
      <c r="M14">
        <v>0.10810126582278499</v>
      </c>
      <c r="N14">
        <v>9.2999999999999992E-3</v>
      </c>
      <c r="O14">
        <v>10.605090000000001</v>
      </c>
    </row>
    <row r="15" spans="1:15" x14ac:dyDescent="0.25">
      <c r="A15" t="s">
        <v>72</v>
      </c>
      <c r="B15" t="s">
        <v>39</v>
      </c>
      <c r="C15" t="s">
        <v>76</v>
      </c>
      <c r="D15">
        <v>0.85399999999999998</v>
      </c>
      <c r="E15">
        <v>8.3829999999999991</v>
      </c>
      <c r="F15">
        <v>12.327999999999999</v>
      </c>
      <c r="G15">
        <v>0.64</v>
      </c>
      <c r="H15">
        <v>9.8770000000000007</v>
      </c>
      <c r="I15">
        <v>0.83</v>
      </c>
      <c r="J15">
        <v>7.85</v>
      </c>
      <c r="K15">
        <v>0</v>
      </c>
      <c r="L15">
        <v>1.1970000000000001</v>
      </c>
      <c r="M15">
        <v>0.15248407643312101</v>
      </c>
      <c r="N15">
        <v>9.8770000000000004E-3</v>
      </c>
      <c r="O15">
        <v>12.329494</v>
      </c>
    </row>
    <row r="16" spans="1:15" x14ac:dyDescent="0.25">
      <c r="A16" t="s">
        <v>72</v>
      </c>
      <c r="B16" t="s">
        <v>39</v>
      </c>
      <c r="C16" t="s">
        <v>77</v>
      </c>
      <c r="D16">
        <v>1.1970000000000001</v>
      </c>
      <c r="E16">
        <v>8.2040000000000006</v>
      </c>
      <c r="F16">
        <v>12.065</v>
      </c>
      <c r="G16">
        <v>0.58099999999999996</v>
      </c>
      <c r="H16">
        <v>9.9819999999999993</v>
      </c>
      <c r="I16">
        <v>1.1220000000000001</v>
      </c>
      <c r="J16">
        <v>7.65</v>
      </c>
      <c r="K16">
        <v>0</v>
      </c>
      <c r="L16">
        <v>1.21</v>
      </c>
      <c r="M16">
        <v>0.15816993464052301</v>
      </c>
      <c r="N16">
        <v>9.9819999999999996E-3</v>
      </c>
      <c r="O16">
        <v>12.066777999999999</v>
      </c>
    </row>
    <row r="17" spans="1:15" x14ac:dyDescent="0.25">
      <c r="A17" t="s">
        <v>72</v>
      </c>
      <c r="B17" t="s">
        <v>39</v>
      </c>
      <c r="C17" t="s">
        <v>78</v>
      </c>
      <c r="D17">
        <v>1.21</v>
      </c>
      <c r="E17">
        <v>7.1289999999999996</v>
      </c>
      <c r="F17">
        <v>10.484</v>
      </c>
      <c r="G17">
        <v>0.73499999999999999</v>
      </c>
      <c r="H17">
        <v>9.0739999999999998</v>
      </c>
      <c r="I17">
        <v>0.878</v>
      </c>
      <c r="J17">
        <v>7.35</v>
      </c>
      <c r="K17">
        <v>0</v>
      </c>
      <c r="L17">
        <v>0.84599999999999997</v>
      </c>
      <c r="M17">
        <v>0.11510204081632699</v>
      </c>
      <c r="N17">
        <v>9.0740000000000005E-3</v>
      </c>
      <c r="O17">
        <v>10.485944999999999</v>
      </c>
    </row>
    <row r="18" spans="1:15" x14ac:dyDescent="0.25">
      <c r="A18" t="s">
        <v>72</v>
      </c>
      <c r="B18" t="s">
        <v>39</v>
      </c>
      <c r="C18" t="s">
        <v>79</v>
      </c>
      <c r="D18">
        <v>0.84599999999999997</v>
      </c>
      <c r="E18">
        <v>7.6050000000000004</v>
      </c>
      <c r="F18">
        <v>11.183999999999999</v>
      </c>
      <c r="G18">
        <v>0.89500000000000002</v>
      </c>
      <c r="H18">
        <v>9.3460000000000001</v>
      </c>
      <c r="I18">
        <v>1.2190000000000001</v>
      </c>
      <c r="J18">
        <v>7.3</v>
      </c>
      <c r="K18">
        <v>0</v>
      </c>
      <c r="L18">
        <v>0.82699999999999996</v>
      </c>
      <c r="M18">
        <v>0.113287671232877</v>
      </c>
      <c r="N18">
        <v>9.3460000000000001E-3</v>
      </c>
      <c r="O18">
        <v>11.185741</v>
      </c>
    </row>
    <row r="19" spans="1:15" x14ac:dyDescent="0.25">
      <c r="A19" t="s">
        <v>72</v>
      </c>
      <c r="B19" t="s">
        <v>39</v>
      </c>
      <c r="C19" t="s">
        <v>80</v>
      </c>
      <c r="D19">
        <v>0.82699999999999996</v>
      </c>
      <c r="E19">
        <v>8.0009999999999994</v>
      </c>
      <c r="F19">
        <v>11.766</v>
      </c>
      <c r="G19">
        <v>0.63400000000000001</v>
      </c>
      <c r="H19">
        <v>9.4619999999999997</v>
      </c>
      <c r="I19">
        <v>0.95</v>
      </c>
      <c r="J19">
        <v>7.35</v>
      </c>
      <c r="K19">
        <v>0</v>
      </c>
      <c r="L19">
        <v>1.1619999999999999</v>
      </c>
      <c r="M19">
        <v>0.15809523809523801</v>
      </c>
      <c r="N19">
        <v>9.4619999999999999E-3</v>
      </c>
      <c r="O19">
        <v>11.767461000000001</v>
      </c>
    </row>
    <row r="20" spans="1:15" x14ac:dyDescent="0.25">
      <c r="A20" t="s">
        <v>72</v>
      </c>
      <c r="B20" t="s">
        <v>39</v>
      </c>
      <c r="C20" t="s">
        <v>81</v>
      </c>
      <c r="D20">
        <v>1.1619999999999999</v>
      </c>
      <c r="E20">
        <v>7.3369999999999997</v>
      </c>
      <c r="F20">
        <v>10.79</v>
      </c>
      <c r="G20">
        <v>0.93300000000000005</v>
      </c>
      <c r="H20">
        <v>9.4320000000000004</v>
      </c>
      <c r="I20">
        <v>1.381</v>
      </c>
      <c r="J20">
        <v>7.15</v>
      </c>
      <c r="K20">
        <v>0</v>
      </c>
      <c r="L20">
        <v>0.90100000000000002</v>
      </c>
      <c r="M20">
        <v>0.126013986013986</v>
      </c>
      <c r="N20">
        <v>9.4319999999999994E-3</v>
      </c>
      <c r="O20">
        <v>10.792095</v>
      </c>
    </row>
    <row r="21" spans="1:15" x14ac:dyDescent="0.25">
      <c r="A21" t="s">
        <v>72</v>
      </c>
      <c r="B21" t="s">
        <v>39</v>
      </c>
      <c r="C21" t="s">
        <v>82</v>
      </c>
      <c r="D21">
        <v>0.90100000000000002</v>
      </c>
      <c r="E21">
        <v>6.8220000000000001</v>
      </c>
      <c r="F21">
        <v>10.032</v>
      </c>
      <c r="G21">
        <v>1.042</v>
      </c>
      <c r="H21">
        <v>8.7650000000000006</v>
      </c>
      <c r="I21">
        <v>1.1459999999999999</v>
      </c>
      <c r="J21">
        <v>7</v>
      </c>
      <c r="K21">
        <v>0</v>
      </c>
      <c r="L21">
        <v>0.61899999999999999</v>
      </c>
      <c r="M21">
        <v>8.8428571428571398E-2</v>
      </c>
      <c r="N21">
        <v>8.7650000000000002E-3</v>
      </c>
      <c r="O21">
        <v>10.033943000000001</v>
      </c>
    </row>
    <row r="22" spans="1:15" x14ac:dyDescent="0.25">
      <c r="A22" t="s">
        <v>72</v>
      </c>
      <c r="B22" t="s">
        <v>39</v>
      </c>
      <c r="C22" t="s">
        <v>83</v>
      </c>
      <c r="D22">
        <v>0.61899999999999999</v>
      </c>
      <c r="E22">
        <v>7.242</v>
      </c>
      <c r="F22">
        <v>10.65</v>
      </c>
      <c r="G22">
        <v>1.2</v>
      </c>
      <c r="H22">
        <v>9.0609999999999999</v>
      </c>
      <c r="I22">
        <v>1.3</v>
      </c>
      <c r="J22">
        <v>7.1</v>
      </c>
      <c r="K22">
        <v>0</v>
      </c>
      <c r="L22">
        <v>0.66100000000000003</v>
      </c>
      <c r="M22">
        <v>9.3098591549295798E-2</v>
      </c>
      <c r="N22">
        <v>9.0609999999999996E-3</v>
      </c>
      <c r="O22">
        <v>10.651819</v>
      </c>
    </row>
    <row r="23" spans="1:15" x14ac:dyDescent="0.25">
      <c r="A23" t="s">
        <v>72</v>
      </c>
      <c r="B23" t="s">
        <v>39</v>
      </c>
      <c r="C23" t="s">
        <v>97</v>
      </c>
      <c r="D23">
        <v>0.66100000000000003</v>
      </c>
      <c r="E23">
        <v>7.5</v>
      </c>
      <c r="F23">
        <v>11.029</v>
      </c>
      <c r="G23">
        <v>1</v>
      </c>
      <c r="H23">
        <v>9.1609999999999996</v>
      </c>
      <c r="I23">
        <v>1.3</v>
      </c>
      <c r="J23">
        <v>6.95</v>
      </c>
      <c r="K23">
        <v>0</v>
      </c>
      <c r="L23">
        <v>0.91100000000000003</v>
      </c>
      <c r="M23">
        <v>0.131079136690647</v>
      </c>
      <c r="N23">
        <v>9.1610000000000007E-3</v>
      </c>
      <c r="O23">
        <v>11.030661</v>
      </c>
    </row>
    <row r="24" spans="1:15" x14ac:dyDescent="0.25">
      <c r="A24" t="s">
        <v>72</v>
      </c>
      <c r="B24" t="s">
        <v>84</v>
      </c>
      <c r="C24" t="s">
        <v>74</v>
      </c>
      <c r="D24">
        <v>0.126</v>
      </c>
      <c r="E24">
        <v>0.57599999999999996</v>
      </c>
      <c r="F24">
        <v>0.86</v>
      </c>
      <c r="G24">
        <v>2E-3</v>
      </c>
      <c r="H24">
        <v>0.70399999999999996</v>
      </c>
      <c r="I24">
        <v>0.371</v>
      </c>
      <c r="J24">
        <v>6.5000000000000002E-2</v>
      </c>
      <c r="K24">
        <v>0</v>
      </c>
      <c r="L24">
        <v>0.26800000000000002</v>
      </c>
      <c r="M24">
        <v>4.12307692307692</v>
      </c>
      <c r="N24">
        <v>7.0399999999999998E-4</v>
      </c>
      <c r="O24">
        <v>0.860128</v>
      </c>
    </row>
    <row r="25" spans="1:15" x14ac:dyDescent="0.25">
      <c r="A25" t="s">
        <v>72</v>
      </c>
      <c r="B25" t="s">
        <v>84</v>
      </c>
      <c r="C25" t="s">
        <v>75</v>
      </c>
      <c r="D25">
        <v>0.26800000000000002</v>
      </c>
      <c r="E25">
        <v>0.57699999999999996</v>
      </c>
      <c r="F25">
        <v>0.86099999999999999</v>
      </c>
      <c r="G25">
        <v>2E-3</v>
      </c>
      <c r="H25">
        <v>0.84699999999999998</v>
      </c>
      <c r="I25">
        <v>0.55600000000000005</v>
      </c>
      <c r="J25">
        <v>7.0000000000000007E-2</v>
      </c>
      <c r="K25">
        <v>0</v>
      </c>
      <c r="L25">
        <v>0.221</v>
      </c>
      <c r="M25">
        <v>3.1571428571428601</v>
      </c>
      <c r="N25">
        <v>8.4699999999999999E-4</v>
      </c>
      <c r="O25">
        <v>0.86126999999999998</v>
      </c>
    </row>
    <row r="26" spans="1:15" x14ac:dyDescent="0.25">
      <c r="A26" t="s">
        <v>72</v>
      </c>
      <c r="B26" t="s">
        <v>84</v>
      </c>
      <c r="C26" t="s">
        <v>76</v>
      </c>
      <c r="D26">
        <v>0.221</v>
      </c>
      <c r="E26">
        <v>0.621</v>
      </c>
      <c r="F26">
        <v>0.92700000000000005</v>
      </c>
      <c r="G26">
        <v>2E-3</v>
      </c>
      <c r="H26">
        <v>0.84399999999999997</v>
      </c>
      <c r="I26">
        <v>0.53800000000000003</v>
      </c>
      <c r="J26">
        <v>7.4999999999999997E-2</v>
      </c>
      <c r="K26">
        <v>0</v>
      </c>
      <c r="L26">
        <v>0.23100000000000001</v>
      </c>
      <c r="M26">
        <v>3.08</v>
      </c>
      <c r="N26">
        <v>8.4400000000000002E-4</v>
      </c>
      <c r="O26">
        <v>0.92722300000000002</v>
      </c>
    </row>
    <row r="27" spans="1:15" x14ac:dyDescent="0.25">
      <c r="A27" t="s">
        <v>72</v>
      </c>
      <c r="B27" t="s">
        <v>84</v>
      </c>
      <c r="C27" t="s">
        <v>77</v>
      </c>
      <c r="D27">
        <v>0.23100000000000001</v>
      </c>
      <c r="E27">
        <v>0.60099999999999998</v>
      </c>
      <c r="F27">
        <v>0.89700000000000002</v>
      </c>
      <c r="G27">
        <v>1E-3</v>
      </c>
      <c r="H27">
        <v>0.83299999999999996</v>
      </c>
      <c r="I27">
        <v>0.65300000000000002</v>
      </c>
      <c r="J27">
        <v>6.5000000000000002E-2</v>
      </c>
      <c r="K27">
        <v>0</v>
      </c>
      <c r="L27">
        <v>0.115</v>
      </c>
      <c r="M27">
        <v>1.7692307692307701</v>
      </c>
      <c r="N27">
        <v>8.3299999999999997E-4</v>
      </c>
      <c r="O27">
        <v>0.89723200000000003</v>
      </c>
    </row>
    <row r="28" spans="1:15" x14ac:dyDescent="0.25">
      <c r="A28" t="s">
        <v>72</v>
      </c>
      <c r="B28" t="s">
        <v>84</v>
      </c>
      <c r="C28" t="s">
        <v>78</v>
      </c>
      <c r="D28">
        <v>0.115</v>
      </c>
      <c r="E28">
        <v>0.71799999999999997</v>
      </c>
      <c r="F28">
        <v>1.0720000000000001</v>
      </c>
      <c r="G28">
        <v>2E-3</v>
      </c>
      <c r="H28">
        <v>0.83499999999999996</v>
      </c>
      <c r="I28">
        <v>0.68899999999999995</v>
      </c>
      <c r="J28">
        <v>5.5E-2</v>
      </c>
      <c r="K28">
        <v>0</v>
      </c>
      <c r="L28">
        <v>9.0999999999999998E-2</v>
      </c>
      <c r="M28">
        <v>1.6545454545454501</v>
      </c>
      <c r="N28">
        <v>8.3500000000000002E-4</v>
      </c>
      <c r="O28">
        <v>1.072117</v>
      </c>
    </row>
    <row r="29" spans="1:15" x14ac:dyDescent="0.25">
      <c r="A29" t="s">
        <v>72</v>
      </c>
      <c r="B29" t="s">
        <v>84</v>
      </c>
      <c r="C29" t="s">
        <v>79</v>
      </c>
      <c r="D29">
        <v>9.0999999999999998E-2</v>
      </c>
      <c r="E29">
        <v>0.79800000000000004</v>
      </c>
      <c r="F29">
        <v>1.1910000000000001</v>
      </c>
      <c r="G29">
        <v>2E-3</v>
      </c>
      <c r="H29">
        <v>0.89100000000000001</v>
      </c>
      <c r="I29">
        <v>0.80300000000000005</v>
      </c>
      <c r="J29">
        <v>0.05</v>
      </c>
      <c r="K29">
        <v>0</v>
      </c>
      <c r="L29">
        <v>3.7999999999999999E-2</v>
      </c>
      <c r="M29">
        <v>0.76</v>
      </c>
      <c r="N29">
        <v>8.9099999999999997E-4</v>
      </c>
      <c r="O29">
        <v>1.191093</v>
      </c>
    </row>
    <row r="30" spans="1:15" x14ac:dyDescent="0.25">
      <c r="A30" t="s">
        <v>72</v>
      </c>
      <c r="B30" t="s">
        <v>84</v>
      </c>
      <c r="C30" t="s">
        <v>80</v>
      </c>
      <c r="D30">
        <v>3.7999999999999999E-2</v>
      </c>
      <c r="E30">
        <v>0.79300000000000004</v>
      </c>
      <c r="F30">
        <v>1.1839999999999999</v>
      </c>
      <c r="G30">
        <v>1E-3</v>
      </c>
      <c r="H30">
        <v>0.83199999999999996</v>
      </c>
      <c r="I30">
        <v>0.64</v>
      </c>
      <c r="J30">
        <v>4.4999999999999998E-2</v>
      </c>
      <c r="K30">
        <v>0</v>
      </c>
      <c r="L30">
        <v>0.14699999999999999</v>
      </c>
      <c r="M30">
        <v>3.2666666666666702</v>
      </c>
      <c r="N30">
        <v>8.3199999999999995E-4</v>
      </c>
      <c r="O30">
        <v>1.1840390000000001</v>
      </c>
    </row>
    <row r="31" spans="1:15" x14ac:dyDescent="0.25">
      <c r="A31" t="s">
        <v>72</v>
      </c>
      <c r="B31" t="s">
        <v>84</v>
      </c>
      <c r="C31" t="s">
        <v>81</v>
      </c>
      <c r="D31">
        <v>0.14699999999999999</v>
      </c>
      <c r="E31">
        <v>0.72499999999999998</v>
      </c>
      <c r="F31">
        <v>1.0820000000000001</v>
      </c>
      <c r="G31">
        <v>0</v>
      </c>
      <c r="H31">
        <v>0.872</v>
      </c>
      <c r="I31">
        <v>0.752</v>
      </c>
      <c r="J31">
        <v>4.4999999999999998E-2</v>
      </c>
      <c r="K31">
        <v>0</v>
      </c>
      <c r="L31">
        <v>7.4999999999999997E-2</v>
      </c>
      <c r="M31">
        <v>1.6666666666666701</v>
      </c>
      <c r="N31">
        <v>8.7200000000000005E-4</v>
      </c>
      <c r="O31">
        <v>1.082147</v>
      </c>
    </row>
    <row r="32" spans="1:15" x14ac:dyDescent="0.25">
      <c r="A32" t="s">
        <v>72</v>
      </c>
      <c r="B32" t="s">
        <v>84</v>
      </c>
      <c r="C32" t="s">
        <v>82</v>
      </c>
      <c r="D32">
        <v>7.4999999999999997E-2</v>
      </c>
      <c r="E32">
        <v>0.85</v>
      </c>
      <c r="F32">
        <v>1.2689999999999999</v>
      </c>
      <c r="G32">
        <v>0</v>
      </c>
      <c r="H32">
        <v>0.92500000000000004</v>
      </c>
      <c r="I32">
        <v>0.85699999999999998</v>
      </c>
      <c r="J32">
        <v>4.4999999999999998E-2</v>
      </c>
      <c r="K32">
        <v>0</v>
      </c>
      <c r="L32">
        <v>2.3E-2</v>
      </c>
      <c r="M32">
        <v>0.51111111111111096</v>
      </c>
      <c r="N32">
        <v>9.2500000000000004E-4</v>
      </c>
      <c r="O32">
        <v>1.269075</v>
      </c>
    </row>
    <row r="33" spans="1:15" x14ac:dyDescent="0.25">
      <c r="A33" t="s">
        <v>72</v>
      </c>
      <c r="B33" t="s">
        <v>84</v>
      </c>
      <c r="C33" t="s">
        <v>83</v>
      </c>
      <c r="D33">
        <v>2.3E-2</v>
      </c>
      <c r="E33">
        <v>0.86</v>
      </c>
      <c r="F33">
        <v>1.284</v>
      </c>
      <c r="G33">
        <v>0</v>
      </c>
      <c r="H33">
        <v>0.88300000000000001</v>
      </c>
      <c r="I33">
        <v>0.8</v>
      </c>
      <c r="J33">
        <v>4.4999999999999998E-2</v>
      </c>
      <c r="K33">
        <v>0</v>
      </c>
      <c r="L33">
        <v>3.7999999999999999E-2</v>
      </c>
      <c r="M33">
        <v>0.844444444444444</v>
      </c>
      <c r="N33">
        <v>8.83E-4</v>
      </c>
      <c r="O33">
        <v>1.2840229999999999</v>
      </c>
    </row>
    <row r="34" spans="1:15" x14ac:dyDescent="0.25">
      <c r="A34" t="s">
        <v>72</v>
      </c>
      <c r="B34" t="s">
        <v>84</v>
      </c>
      <c r="C34" t="s">
        <v>97</v>
      </c>
      <c r="D34">
        <v>3.7999999999999999E-2</v>
      </c>
      <c r="E34">
        <v>0.9</v>
      </c>
      <c r="F34">
        <v>1.343</v>
      </c>
      <c r="G34">
        <v>0</v>
      </c>
      <c r="H34">
        <v>0.93799999999999994</v>
      </c>
      <c r="I34">
        <v>0.85</v>
      </c>
      <c r="J34">
        <v>4.4999999999999998E-2</v>
      </c>
      <c r="K34">
        <v>0</v>
      </c>
      <c r="L34">
        <v>4.2999999999999997E-2</v>
      </c>
      <c r="M34">
        <v>0.95555555555555505</v>
      </c>
      <c r="N34">
        <v>9.3800000000000003E-4</v>
      </c>
      <c r="O34">
        <v>1.343038</v>
      </c>
    </row>
    <row r="35" spans="1:15" x14ac:dyDescent="0.25">
      <c r="A35" t="s">
        <v>72</v>
      </c>
      <c r="B35" t="s">
        <v>85</v>
      </c>
      <c r="C35" t="s">
        <v>74</v>
      </c>
      <c r="D35">
        <v>1.0249999999999999</v>
      </c>
      <c r="E35">
        <v>7.1059999999999999</v>
      </c>
      <c r="F35">
        <v>10.079000000000001</v>
      </c>
      <c r="G35">
        <v>0.78300000000000003</v>
      </c>
      <c r="H35">
        <v>8.9139999999999997</v>
      </c>
      <c r="I35">
        <v>3.0779999999999998</v>
      </c>
      <c r="J35">
        <v>4.2839999999999998</v>
      </c>
      <c r="K35">
        <v>0</v>
      </c>
      <c r="L35">
        <v>1.552</v>
      </c>
      <c r="M35">
        <v>0.36227824463118602</v>
      </c>
      <c r="N35">
        <v>8.914E-3</v>
      </c>
      <c r="O35">
        <v>10.080807999999999</v>
      </c>
    </row>
    <row r="36" spans="1:15" x14ac:dyDescent="0.25">
      <c r="A36" t="s">
        <v>72</v>
      </c>
      <c r="B36" t="s">
        <v>85</v>
      </c>
      <c r="C36" t="s">
        <v>75</v>
      </c>
      <c r="D36">
        <v>1.552</v>
      </c>
      <c r="E36">
        <v>6.1310000000000002</v>
      </c>
      <c r="F36">
        <v>8.7590000000000003</v>
      </c>
      <c r="G36">
        <v>0.76600000000000001</v>
      </c>
      <c r="H36">
        <v>8.4489999999999998</v>
      </c>
      <c r="I36">
        <v>3.3839999999999999</v>
      </c>
      <c r="J36">
        <v>3.59</v>
      </c>
      <c r="K36">
        <v>0</v>
      </c>
      <c r="L36">
        <v>1.4750000000000001</v>
      </c>
      <c r="M36">
        <v>0.41086350974930402</v>
      </c>
      <c r="N36">
        <v>8.4489999999999999E-3</v>
      </c>
      <c r="O36">
        <v>8.7613179999999993</v>
      </c>
    </row>
    <row r="37" spans="1:15" x14ac:dyDescent="0.25">
      <c r="A37" t="s">
        <v>72</v>
      </c>
      <c r="B37" t="s">
        <v>85</v>
      </c>
      <c r="C37" t="s">
        <v>76</v>
      </c>
      <c r="D37">
        <v>1.4750000000000001</v>
      </c>
      <c r="E37">
        <v>7.117</v>
      </c>
      <c r="F37">
        <v>10.167</v>
      </c>
      <c r="G37">
        <v>0.745</v>
      </c>
      <c r="H37">
        <v>9.3369999999999997</v>
      </c>
      <c r="I37">
        <v>3.645</v>
      </c>
      <c r="J37">
        <v>4.2300000000000004</v>
      </c>
      <c r="K37">
        <v>0</v>
      </c>
      <c r="L37">
        <v>1.462</v>
      </c>
      <c r="M37">
        <v>0.34562647754137099</v>
      </c>
      <c r="N37">
        <v>9.3369999999999998E-3</v>
      </c>
      <c r="O37">
        <v>10.169219999999999</v>
      </c>
    </row>
    <row r="38" spans="1:15" x14ac:dyDescent="0.25">
      <c r="A38" t="s">
        <v>72</v>
      </c>
      <c r="B38" t="s">
        <v>85</v>
      </c>
      <c r="C38" t="s">
        <v>77</v>
      </c>
      <c r="D38">
        <v>1.462</v>
      </c>
      <c r="E38">
        <v>5.6589999999999998</v>
      </c>
      <c r="F38">
        <v>8.0839999999999996</v>
      </c>
      <c r="G38">
        <v>0.874</v>
      </c>
      <c r="H38">
        <v>7.9950000000000001</v>
      </c>
      <c r="I38">
        <v>2.7629999999999999</v>
      </c>
      <c r="J38">
        <v>4.2990000000000004</v>
      </c>
      <c r="K38">
        <v>0</v>
      </c>
      <c r="L38">
        <v>0.93300000000000005</v>
      </c>
      <c r="M38">
        <v>0.21702721563154201</v>
      </c>
      <c r="N38">
        <v>7.9950000000000004E-3</v>
      </c>
      <c r="O38">
        <v>8.0863359999999993</v>
      </c>
    </row>
    <row r="39" spans="1:15" x14ac:dyDescent="0.25">
      <c r="A39" t="s">
        <v>72</v>
      </c>
      <c r="B39" t="s">
        <v>85</v>
      </c>
      <c r="C39" t="s">
        <v>78</v>
      </c>
      <c r="D39">
        <v>0.93300000000000005</v>
      </c>
      <c r="E39">
        <v>7.1050000000000004</v>
      </c>
      <c r="F39">
        <v>10.15</v>
      </c>
      <c r="G39">
        <v>0.92</v>
      </c>
      <c r="H39">
        <v>8.9580000000000002</v>
      </c>
      <c r="I39">
        <v>2.9590000000000001</v>
      </c>
      <c r="J39">
        <v>4.5750000000000002</v>
      </c>
      <c r="K39">
        <v>0</v>
      </c>
      <c r="L39">
        <v>1.4239999999999999</v>
      </c>
      <c r="M39">
        <v>0.31125683060109299</v>
      </c>
      <c r="N39">
        <v>8.9580000000000007E-3</v>
      </c>
      <c r="O39">
        <v>10.151852999999999</v>
      </c>
    </row>
    <row r="40" spans="1:15" x14ac:dyDescent="0.25">
      <c r="A40" t="s">
        <v>72</v>
      </c>
      <c r="B40" t="s">
        <v>85</v>
      </c>
      <c r="C40" t="s">
        <v>79</v>
      </c>
      <c r="D40">
        <v>1.4239999999999999</v>
      </c>
      <c r="E40">
        <v>5.8730000000000002</v>
      </c>
      <c r="F40">
        <v>8.39</v>
      </c>
      <c r="G40">
        <v>1.1859999999999999</v>
      </c>
      <c r="H40">
        <v>8.4830000000000005</v>
      </c>
      <c r="I40">
        <v>2.9910000000000001</v>
      </c>
      <c r="J40">
        <v>4.5819999999999999</v>
      </c>
      <c r="K40">
        <v>0</v>
      </c>
      <c r="L40">
        <v>0.91</v>
      </c>
      <c r="M40">
        <v>0.198603230030554</v>
      </c>
      <c r="N40">
        <v>8.4829999999999992E-3</v>
      </c>
      <c r="O40">
        <v>8.3926099999999995</v>
      </c>
    </row>
    <row r="41" spans="1:15" x14ac:dyDescent="0.25">
      <c r="A41" t="s">
        <v>72</v>
      </c>
      <c r="B41" t="s">
        <v>85</v>
      </c>
      <c r="C41" t="s">
        <v>80</v>
      </c>
      <c r="D41">
        <v>0.91</v>
      </c>
      <c r="E41">
        <v>7.2050000000000001</v>
      </c>
      <c r="F41">
        <v>10.292999999999999</v>
      </c>
      <c r="G41">
        <v>1.0820000000000001</v>
      </c>
      <c r="H41">
        <v>9.1969999999999992</v>
      </c>
      <c r="I41">
        <v>2.9689999999999999</v>
      </c>
      <c r="J41">
        <v>4.8410000000000002</v>
      </c>
      <c r="K41">
        <v>0</v>
      </c>
      <c r="L41">
        <v>1.387</v>
      </c>
      <c r="M41">
        <v>0.28651105143565397</v>
      </c>
      <c r="N41">
        <v>9.1970000000000003E-3</v>
      </c>
      <c r="O41">
        <v>10.294992000000001</v>
      </c>
    </row>
    <row r="42" spans="1:15" x14ac:dyDescent="0.25">
      <c r="A42" t="s">
        <v>72</v>
      </c>
      <c r="B42" t="s">
        <v>85</v>
      </c>
      <c r="C42" t="s">
        <v>81</v>
      </c>
      <c r="D42">
        <v>1.387</v>
      </c>
      <c r="E42">
        <v>6.0659999999999998</v>
      </c>
      <c r="F42">
        <v>8.6660000000000004</v>
      </c>
      <c r="G42">
        <v>1.1990000000000001</v>
      </c>
      <c r="H42">
        <v>8.6519999999999992</v>
      </c>
      <c r="I42">
        <v>2.65</v>
      </c>
      <c r="J42">
        <v>4.7409999999999997</v>
      </c>
      <c r="K42">
        <v>0</v>
      </c>
      <c r="L42">
        <v>1.2609999999999999</v>
      </c>
      <c r="M42">
        <v>0.265977641847711</v>
      </c>
      <c r="N42">
        <v>8.652E-3</v>
      </c>
      <c r="O42">
        <v>8.6685859999999995</v>
      </c>
    </row>
    <row r="43" spans="1:15" x14ac:dyDescent="0.25">
      <c r="A43" t="s">
        <v>72</v>
      </c>
      <c r="B43" t="s">
        <v>85</v>
      </c>
      <c r="C43" t="s">
        <v>82</v>
      </c>
      <c r="D43">
        <v>1.2609999999999999</v>
      </c>
      <c r="E43">
        <v>5.0819999999999999</v>
      </c>
      <c r="F43">
        <v>7.26</v>
      </c>
      <c r="G43">
        <v>1.2669999999999999</v>
      </c>
      <c r="H43">
        <v>7.61</v>
      </c>
      <c r="I43">
        <v>2.0419999999999998</v>
      </c>
      <c r="J43">
        <v>4.6070000000000002</v>
      </c>
      <c r="K43">
        <v>0</v>
      </c>
      <c r="L43">
        <v>0.96099999999999997</v>
      </c>
      <c r="M43">
        <v>0.20859561536791801</v>
      </c>
      <c r="N43">
        <v>7.6099999999999996E-3</v>
      </c>
      <c r="O43">
        <v>7.2625279999999997</v>
      </c>
    </row>
    <row r="44" spans="1:15" x14ac:dyDescent="0.25">
      <c r="A44" t="s">
        <v>72</v>
      </c>
      <c r="B44" t="s">
        <v>85</v>
      </c>
      <c r="C44" t="s">
        <v>83</v>
      </c>
      <c r="D44">
        <v>0.96099999999999997</v>
      </c>
      <c r="E44">
        <v>6.931</v>
      </c>
      <c r="F44">
        <v>9.9009999999999998</v>
      </c>
      <c r="G44">
        <v>1.375</v>
      </c>
      <c r="H44">
        <v>9.2669999999999995</v>
      </c>
      <c r="I44">
        <v>2.9849999999999999</v>
      </c>
      <c r="J44">
        <v>4.9850000000000003</v>
      </c>
      <c r="K44">
        <v>0</v>
      </c>
      <c r="L44">
        <v>1.2969999999999999</v>
      </c>
      <c r="M44">
        <v>0.26018054162487497</v>
      </c>
      <c r="N44">
        <v>9.2669999999999992E-3</v>
      </c>
      <c r="O44">
        <v>9.9033359999999995</v>
      </c>
    </row>
    <row r="45" spans="1:15" x14ac:dyDescent="0.25">
      <c r="A45" t="s">
        <v>72</v>
      </c>
      <c r="B45" t="s">
        <v>85</v>
      </c>
      <c r="C45" t="s">
        <v>97</v>
      </c>
      <c r="D45">
        <v>1.2969999999999999</v>
      </c>
      <c r="E45">
        <v>6.992</v>
      </c>
      <c r="F45">
        <v>9.9890000000000008</v>
      </c>
      <c r="G45">
        <v>1.413</v>
      </c>
      <c r="H45">
        <v>9.702</v>
      </c>
      <c r="I45">
        <v>3.1749999999999998</v>
      </c>
      <c r="J45">
        <v>5.0810000000000004</v>
      </c>
      <c r="K45">
        <v>0</v>
      </c>
      <c r="L45">
        <v>1.446</v>
      </c>
      <c r="M45">
        <v>0.28458964770714401</v>
      </c>
      <c r="N45">
        <v>9.7020000000000006E-3</v>
      </c>
      <c r="O45">
        <v>9.9917099999999994</v>
      </c>
    </row>
    <row r="46" spans="1:15" x14ac:dyDescent="0.25">
      <c r="A46" t="s">
        <v>72</v>
      </c>
      <c r="B46" t="s">
        <v>86</v>
      </c>
      <c r="C46" t="s">
        <v>74</v>
      </c>
      <c r="D46">
        <v>0.02</v>
      </c>
      <c r="E46">
        <v>0.97699999999999998</v>
      </c>
      <c r="F46">
        <v>1.3959999999999999</v>
      </c>
      <c r="G46">
        <v>0</v>
      </c>
      <c r="H46">
        <v>0.997</v>
      </c>
      <c r="I46">
        <v>0.76600000000000001</v>
      </c>
      <c r="J46">
        <v>5.5E-2</v>
      </c>
      <c r="K46">
        <v>0</v>
      </c>
      <c r="L46">
        <v>0.17599999999999999</v>
      </c>
      <c r="M46">
        <v>3.2</v>
      </c>
      <c r="N46">
        <v>9.9700000000000006E-4</v>
      </c>
      <c r="O46">
        <v>1.39602</v>
      </c>
    </row>
    <row r="47" spans="1:15" x14ac:dyDescent="0.25">
      <c r="A47" t="s">
        <v>72</v>
      </c>
      <c r="B47" t="s">
        <v>86</v>
      </c>
      <c r="C47" t="s">
        <v>75</v>
      </c>
      <c r="D47">
        <v>0.17599999999999999</v>
      </c>
      <c r="E47">
        <v>0.91300000000000003</v>
      </c>
      <c r="F47">
        <v>1.304</v>
      </c>
      <c r="G47">
        <v>0</v>
      </c>
      <c r="H47">
        <v>1.089</v>
      </c>
      <c r="I47">
        <v>0.97199999999999998</v>
      </c>
      <c r="J47">
        <v>5.5E-2</v>
      </c>
      <c r="K47">
        <v>0</v>
      </c>
      <c r="L47">
        <v>6.2E-2</v>
      </c>
      <c r="M47">
        <v>1.1272727272727301</v>
      </c>
      <c r="N47">
        <v>1.0889999999999999E-3</v>
      </c>
      <c r="O47">
        <v>1.304176</v>
      </c>
    </row>
    <row r="48" spans="1:15" x14ac:dyDescent="0.25">
      <c r="A48" t="s">
        <v>72</v>
      </c>
      <c r="B48" t="s">
        <v>86</v>
      </c>
      <c r="C48" t="s">
        <v>76</v>
      </c>
      <c r="D48">
        <v>6.2E-2</v>
      </c>
      <c r="E48">
        <v>0.98699999999999999</v>
      </c>
      <c r="F48">
        <v>1.41</v>
      </c>
      <c r="G48">
        <v>0</v>
      </c>
      <c r="H48">
        <v>1.0489999999999999</v>
      </c>
      <c r="I48">
        <v>0.94699999999999995</v>
      </c>
      <c r="J48">
        <v>0.05</v>
      </c>
      <c r="K48">
        <v>0</v>
      </c>
      <c r="L48">
        <v>5.1999999999999998E-2</v>
      </c>
      <c r="M48">
        <v>1.04</v>
      </c>
      <c r="N48">
        <v>1.049E-3</v>
      </c>
      <c r="O48">
        <v>1.4100619999999999</v>
      </c>
    </row>
    <row r="49" spans="1:15" x14ac:dyDescent="0.25">
      <c r="A49" t="s">
        <v>72</v>
      </c>
      <c r="B49" t="s">
        <v>86</v>
      </c>
      <c r="C49" t="s">
        <v>77</v>
      </c>
      <c r="D49">
        <v>5.1999999999999998E-2</v>
      </c>
      <c r="E49">
        <v>0.873</v>
      </c>
      <c r="F49">
        <v>1.2470000000000001</v>
      </c>
      <c r="G49">
        <v>0</v>
      </c>
      <c r="H49">
        <v>0.92500000000000004</v>
      </c>
      <c r="I49">
        <v>0.77300000000000002</v>
      </c>
      <c r="J49">
        <v>4.4999999999999998E-2</v>
      </c>
      <c r="K49">
        <v>0</v>
      </c>
      <c r="L49">
        <v>0.107</v>
      </c>
      <c r="M49">
        <v>2.37777777777778</v>
      </c>
      <c r="N49">
        <v>9.2500000000000004E-4</v>
      </c>
      <c r="O49">
        <v>1.247052</v>
      </c>
    </row>
    <row r="50" spans="1:15" x14ac:dyDescent="0.25">
      <c r="A50" t="s">
        <v>72</v>
      </c>
      <c r="B50" t="s">
        <v>86</v>
      </c>
      <c r="C50" t="s">
        <v>78</v>
      </c>
      <c r="D50">
        <v>0.107</v>
      </c>
      <c r="E50">
        <v>0.84</v>
      </c>
      <c r="F50">
        <v>1.2</v>
      </c>
      <c r="G50">
        <v>0</v>
      </c>
      <c r="H50">
        <v>0.94699999999999995</v>
      </c>
      <c r="I50">
        <v>0.84599999999999997</v>
      </c>
      <c r="J50">
        <v>0.04</v>
      </c>
      <c r="K50">
        <v>0</v>
      </c>
      <c r="L50">
        <v>6.0999999999999999E-2</v>
      </c>
      <c r="M50">
        <v>1.5249999999999999</v>
      </c>
      <c r="N50">
        <v>9.4700000000000003E-4</v>
      </c>
      <c r="O50">
        <v>1.200107</v>
      </c>
    </row>
    <row r="51" spans="1:15" x14ac:dyDescent="0.25">
      <c r="A51" t="s">
        <v>72</v>
      </c>
      <c r="B51" t="s">
        <v>86</v>
      </c>
      <c r="C51" t="s">
        <v>79</v>
      </c>
      <c r="D51">
        <v>6.0999999999999999E-2</v>
      </c>
      <c r="E51">
        <v>0.84599999999999997</v>
      </c>
      <c r="F51">
        <v>1.2090000000000001</v>
      </c>
      <c r="G51">
        <v>0</v>
      </c>
      <c r="H51">
        <v>0.90700000000000003</v>
      </c>
      <c r="I51">
        <v>0.86499999999999999</v>
      </c>
      <c r="J51">
        <v>0.03</v>
      </c>
      <c r="K51">
        <v>0</v>
      </c>
      <c r="L51">
        <v>1.2E-2</v>
      </c>
      <c r="M51">
        <v>0.4</v>
      </c>
      <c r="N51">
        <v>9.0700000000000004E-4</v>
      </c>
      <c r="O51">
        <v>1.2090609999999999</v>
      </c>
    </row>
    <row r="52" spans="1:15" x14ac:dyDescent="0.25">
      <c r="A52" t="s">
        <v>72</v>
      </c>
      <c r="B52" t="s">
        <v>86</v>
      </c>
      <c r="C52" t="s">
        <v>80</v>
      </c>
      <c r="D52">
        <v>1.2E-2</v>
      </c>
      <c r="E52">
        <v>0.91600000000000004</v>
      </c>
      <c r="F52">
        <v>1.3089999999999999</v>
      </c>
      <c r="G52">
        <v>0</v>
      </c>
      <c r="H52">
        <v>0.92800000000000005</v>
      </c>
      <c r="I52">
        <v>0.78500000000000003</v>
      </c>
      <c r="J52">
        <v>0.03</v>
      </c>
      <c r="K52">
        <v>0</v>
      </c>
      <c r="L52">
        <v>0.113</v>
      </c>
      <c r="M52">
        <v>3.7666666666666702</v>
      </c>
      <c r="N52">
        <v>9.2800000000000001E-4</v>
      </c>
      <c r="O52">
        <v>1.3090120000000001</v>
      </c>
    </row>
    <row r="53" spans="1:15" x14ac:dyDescent="0.25">
      <c r="A53" t="s">
        <v>72</v>
      </c>
      <c r="B53" t="s">
        <v>86</v>
      </c>
      <c r="C53" t="s">
        <v>81</v>
      </c>
      <c r="D53">
        <v>0.113</v>
      </c>
      <c r="E53">
        <v>0.97399999999999998</v>
      </c>
      <c r="F53">
        <v>1.391</v>
      </c>
      <c r="G53">
        <v>0</v>
      </c>
      <c r="H53">
        <v>1.087</v>
      </c>
      <c r="I53">
        <v>0.98599999999999999</v>
      </c>
      <c r="J53">
        <v>0.03</v>
      </c>
      <c r="K53">
        <v>0</v>
      </c>
      <c r="L53">
        <v>7.0999999999999994E-2</v>
      </c>
      <c r="M53">
        <v>2.3666666666666698</v>
      </c>
      <c r="N53">
        <v>1.0870000000000001E-3</v>
      </c>
      <c r="O53">
        <v>1.391113</v>
      </c>
    </row>
    <row r="54" spans="1:15" x14ac:dyDescent="0.25">
      <c r="A54" t="s">
        <v>72</v>
      </c>
      <c r="B54" t="s">
        <v>86</v>
      </c>
      <c r="C54" t="s">
        <v>82</v>
      </c>
      <c r="D54">
        <v>7.0999999999999994E-2</v>
      </c>
      <c r="E54">
        <v>0.96499999999999997</v>
      </c>
      <c r="F54">
        <v>1.379</v>
      </c>
      <c r="G54">
        <v>0</v>
      </c>
      <c r="H54">
        <v>1.036</v>
      </c>
      <c r="I54">
        <v>0.89800000000000002</v>
      </c>
      <c r="J54">
        <v>0.04</v>
      </c>
      <c r="K54">
        <v>0</v>
      </c>
      <c r="L54">
        <v>9.8000000000000004E-2</v>
      </c>
      <c r="M54">
        <v>2.4500000000000002</v>
      </c>
      <c r="N54">
        <v>1.036E-3</v>
      </c>
      <c r="O54">
        <v>1.3790709999999999</v>
      </c>
    </row>
    <row r="55" spans="1:15" x14ac:dyDescent="0.25">
      <c r="A55" t="s">
        <v>72</v>
      </c>
      <c r="B55" t="s">
        <v>86</v>
      </c>
      <c r="C55" t="s">
        <v>83</v>
      </c>
      <c r="D55">
        <v>9.8000000000000004E-2</v>
      </c>
      <c r="E55">
        <v>1</v>
      </c>
      <c r="F55">
        <v>1.429</v>
      </c>
      <c r="G55">
        <v>0</v>
      </c>
      <c r="H55">
        <v>1.0980000000000001</v>
      </c>
      <c r="I55">
        <v>0.9</v>
      </c>
      <c r="J55">
        <v>4.4999999999999998E-2</v>
      </c>
      <c r="K55">
        <v>0</v>
      </c>
      <c r="L55">
        <v>0.153</v>
      </c>
      <c r="M55">
        <v>3.4</v>
      </c>
      <c r="N55">
        <v>1.098E-3</v>
      </c>
      <c r="O55">
        <v>1.429098</v>
      </c>
    </row>
    <row r="56" spans="1:15" x14ac:dyDescent="0.25">
      <c r="A56" t="s">
        <v>72</v>
      </c>
      <c r="B56" t="s">
        <v>86</v>
      </c>
      <c r="C56" t="s">
        <v>97</v>
      </c>
      <c r="D56">
        <v>0.153</v>
      </c>
      <c r="E56">
        <v>1.05</v>
      </c>
      <c r="F56">
        <v>1.5</v>
      </c>
      <c r="G56">
        <v>0</v>
      </c>
      <c r="H56">
        <v>1.2030000000000001</v>
      </c>
      <c r="I56">
        <v>1</v>
      </c>
      <c r="J56">
        <v>0.05</v>
      </c>
      <c r="K56">
        <v>0</v>
      </c>
      <c r="L56">
        <v>0.153</v>
      </c>
      <c r="M56">
        <v>3.06</v>
      </c>
      <c r="N56">
        <v>1.2030000000000001E-3</v>
      </c>
      <c r="O56">
        <v>1.5001530000000001</v>
      </c>
    </row>
    <row r="57" spans="1:15" x14ac:dyDescent="0.25">
      <c r="A57" t="s">
        <v>72</v>
      </c>
      <c r="B57" t="s">
        <v>87</v>
      </c>
      <c r="C57" t="s">
        <v>74</v>
      </c>
      <c r="D57">
        <v>128.78299999999999</v>
      </c>
      <c r="E57">
        <v>482.87599999999998</v>
      </c>
      <c r="F57">
        <v>720.34900000000005</v>
      </c>
      <c r="G57">
        <v>41.71</v>
      </c>
      <c r="H57">
        <v>653.36900000000003</v>
      </c>
      <c r="I57">
        <v>43.866999999999997</v>
      </c>
      <c r="J57">
        <v>473.28199999999998</v>
      </c>
      <c r="K57">
        <v>0</v>
      </c>
      <c r="L57">
        <v>136.22</v>
      </c>
      <c r="M57">
        <v>0.287819946670273</v>
      </c>
      <c r="N57">
        <v>0.65336899999999998</v>
      </c>
      <c r="O57">
        <v>720.51949300000001</v>
      </c>
    </row>
    <row r="58" spans="1:15" x14ac:dyDescent="0.25">
      <c r="A58" t="s">
        <v>72</v>
      </c>
      <c r="B58" t="s">
        <v>87</v>
      </c>
      <c r="C58" t="s">
        <v>75</v>
      </c>
      <c r="D58">
        <v>136.22</v>
      </c>
      <c r="E58">
        <v>476.80500000000001</v>
      </c>
      <c r="F58">
        <v>711.29200000000003</v>
      </c>
      <c r="G58">
        <v>38.69</v>
      </c>
      <c r="H58">
        <v>651.71500000000003</v>
      </c>
      <c r="I58">
        <v>40.734999999999999</v>
      </c>
      <c r="J58">
        <v>467.70600000000002</v>
      </c>
      <c r="K58">
        <v>0</v>
      </c>
      <c r="L58">
        <v>143.274</v>
      </c>
      <c r="M58">
        <v>0.30633346589524202</v>
      </c>
      <c r="N58">
        <v>0.65171500000000004</v>
      </c>
      <c r="O58">
        <v>711.46690999999998</v>
      </c>
    </row>
    <row r="59" spans="1:15" x14ac:dyDescent="0.25">
      <c r="A59" t="s">
        <v>72</v>
      </c>
      <c r="B59" t="s">
        <v>87</v>
      </c>
      <c r="C59" t="s">
        <v>76</v>
      </c>
      <c r="D59">
        <v>143.274</v>
      </c>
      <c r="E59">
        <v>492.13600000000002</v>
      </c>
      <c r="F59">
        <v>734.952</v>
      </c>
      <c r="G59">
        <v>41.664000000000001</v>
      </c>
      <c r="H59">
        <v>677.07399999999996</v>
      </c>
      <c r="I59">
        <v>47.892000000000003</v>
      </c>
      <c r="J59">
        <v>478.38900000000001</v>
      </c>
      <c r="K59">
        <v>0</v>
      </c>
      <c r="L59">
        <v>150.79300000000001</v>
      </c>
      <c r="M59">
        <v>0.31521000691905499</v>
      </c>
      <c r="N59">
        <v>0.67707399999999995</v>
      </c>
      <c r="O59">
        <v>735.13693799999999</v>
      </c>
    </row>
    <row r="60" spans="1:15" x14ac:dyDescent="0.25">
      <c r="A60" t="s">
        <v>72</v>
      </c>
      <c r="B60" t="s">
        <v>87</v>
      </c>
      <c r="C60" t="s">
        <v>77</v>
      </c>
      <c r="D60">
        <v>150.79300000000001</v>
      </c>
      <c r="E60">
        <v>494.846</v>
      </c>
      <c r="F60">
        <v>738.82399999999996</v>
      </c>
      <c r="G60">
        <v>47.273000000000003</v>
      </c>
      <c r="H60">
        <v>692.91200000000003</v>
      </c>
      <c r="I60">
        <v>47.884999999999998</v>
      </c>
      <c r="J60">
        <v>481.39699999999999</v>
      </c>
      <c r="K60">
        <v>0</v>
      </c>
      <c r="L60">
        <v>163.63</v>
      </c>
      <c r="M60">
        <v>0.33990656360550597</v>
      </c>
      <c r="N60">
        <v>0.69291199999999997</v>
      </c>
      <c r="O60">
        <v>739.022066</v>
      </c>
    </row>
    <row r="61" spans="1:15" x14ac:dyDescent="0.25">
      <c r="A61" t="s">
        <v>72</v>
      </c>
      <c r="B61" t="s">
        <v>87</v>
      </c>
      <c r="C61" t="s">
        <v>78</v>
      </c>
      <c r="D61">
        <v>163.63</v>
      </c>
      <c r="E61">
        <v>498.41699999999997</v>
      </c>
      <c r="F61">
        <v>744.16099999999994</v>
      </c>
      <c r="G61">
        <v>44.311</v>
      </c>
      <c r="H61">
        <v>706.35799999999995</v>
      </c>
      <c r="I61">
        <v>44.183999999999997</v>
      </c>
      <c r="J61">
        <v>485.334</v>
      </c>
      <c r="K61">
        <v>0</v>
      </c>
      <c r="L61">
        <v>176.84</v>
      </c>
      <c r="M61">
        <v>0.36436763136314398</v>
      </c>
      <c r="N61">
        <v>0.70635800000000004</v>
      </c>
      <c r="O61">
        <v>744.36894099999995</v>
      </c>
    </row>
    <row r="62" spans="1:15" x14ac:dyDescent="0.25">
      <c r="A62" t="s">
        <v>72</v>
      </c>
      <c r="B62" t="s">
        <v>87</v>
      </c>
      <c r="C62" t="s">
        <v>79</v>
      </c>
      <c r="D62">
        <v>176.84</v>
      </c>
      <c r="E62">
        <v>498.63900000000001</v>
      </c>
      <c r="F62">
        <v>744.61099999999999</v>
      </c>
      <c r="G62">
        <v>42.607999999999997</v>
      </c>
      <c r="H62">
        <v>718.08699999999999</v>
      </c>
      <c r="I62">
        <v>43.448</v>
      </c>
      <c r="J62">
        <v>492.42899999999997</v>
      </c>
      <c r="K62">
        <v>0</v>
      </c>
      <c r="L62">
        <v>182.21</v>
      </c>
      <c r="M62">
        <v>0.370022886548112</v>
      </c>
      <c r="N62">
        <v>0.71808700000000003</v>
      </c>
      <c r="O62">
        <v>744.83044800000005</v>
      </c>
    </row>
    <row r="63" spans="1:15" x14ac:dyDescent="0.25">
      <c r="A63" t="s">
        <v>72</v>
      </c>
      <c r="B63" t="s">
        <v>87</v>
      </c>
      <c r="C63" t="s">
        <v>80</v>
      </c>
      <c r="D63">
        <v>182.21</v>
      </c>
      <c r="E63">
        <v>509.27199999999999</v>
      </c>
      <c r="F63">
        <v>760.45500000000004</v>
      </c>
      <c r="G63">
        <v>46.944000000000003</v>
      </c>
      <c r="H63">
        <v>738.42600000000004</v>
      </c>
      <c r="I63">
        <v>51.74</v>
      </c>
      <c r="J63">
        <v>498.43099999999998</v>
      </c>
      <c r="K63">
        <v>0</v>
      </c>
      <c r="L63">
        <v>188.255</v>
      </c>
      <c r="M63">
        <v>0.37769520756132702</v>
      </c>
      <c r="N63">
        <v>0.73842600000000003</v>
      </c>
      <c r="O63">
        <v>760.68415400000004</v>
      </c>
    </row>
    <row r="64" spans="1:15" x14ac:dyDescent="0.25">
      <c r="A64" t="s">
        <v>72</v>
      </c>
      <c r="B64" t="s">
        <v>87</v>
      </c>
      <c r="C64" t="s">
        <v>81</v>
      </c>
      <c r="D64">
        <v>188.255</v>
      </c>
      <c r="E64">
        <v>513.81299999999999</v>
      </c>
      <c r="F64">
        <v>767.26099999999997</v>
      </c>
      <c r="G64">
        <v>55.128</v>
      </c>
      <c r="H64">
        <v>757.19600000000003</v>
      </c>
      <c r="I64">
        <v>57.567</v>
      </c>
      <c r="J64">
        <v>515.95299999999997</v>
      </c>
      <c r="K64">
        <v>0</v>
      </c>
      <c r="L64">
        <v>183.67599999999999</v>
      </c>
      <c r="M64">
        <v>0.35599366608974098</v>
      </c>
      <c r="N64">
        <v>0.75719599999999998</v>
      </c>
      <c r="O64">
        <v>767.50438299999996</v>
      </c>
    </row>
    <row r="65" spans="1:15" x14ac:dyDescent="0.25">
      <c r="A65" t="s">
        <v>72</v>
      </c>
      <c r="B65" t="s">
        <v>87</v>
      </c>
      <c r="C65" t="s">
        <v>82</v>
      </c>
      <c r="D65">
        <v>183.67599999999999</v>
      </c>
      <c r="E65">
        <v>515.78300000000002</v>
      </c>
      <c r="F65">
        <v>770.56700000000001</v>
      </c>
      <c r="G65">
        <v>56.642000000000003</v>
      </c>
      <c r="H65">
        <v>756.101</v>
      </c>
      <c r="I65">
        <v>54.624000000000002</v>
      </c>
      <c r="J65">
        <v>522.28</v>
      </c>
      <c r="K65">
        <v>0</v>
      </c>
      <c r="L65">
        <v>179.197</v>
      </c>
      <c r="M65">
        <v>0.343105230910623</v>
      </c>
      <c r="N65">
        <v>0.75610100000000002</v>
      </c>
      <c r="O65">
        <v>770.80731800000001</v>
      </c>
    </row>
    <row r="66" spans="1:15" x14ac:dyDescent="0.25">
      <c r="A66" t="s">
        <v>72</v>
      </c>
      <c r="B66" t="s">
        <v>87</v>
      </c>
      <c r="C66" t="s">
        <v>83</v>
      </c>
      <c r="D66">
        <v>179.197</v>
      </c>
      <c r="E66">
        <v>517.34199999999998</v>
      </c>
      <c r="F66">
        <v>772.80100000000004</v>
      </c>
      <c r="G66">
        <v>50.456000000000003</v>
      </c>
      <c r="H66">
        <v>746.995</v>
      </c>
      <c r="I66">
        <v>53.238999999999997</v>
      </c>
      <c r="J66">
        <v>518.84500000000003</v>
      </c>
      <c r="K66">
        <v>0</v>
      </c>
      <c r="L66">
        <v>174.911</v>
      </c>
      <c r="M66">
        <v>0.33711609440198897</v>
      </c>
      <c r="N66">
        <v>0.74699499999999996</v>
      </c>
      <c r="O66">
        <v>773.03065300000003</v>
      </c>
    </row>
    <row r="67" spans="1:15" x14ac:dyDescent="0.25">
      <c r="A67" t="s">
        <v>72</v>
      </c>
      <c r="B67" t="s">
        <v>87</v>
      </c>
      <c r="C67" t="s">
        <v>97</v>
      </c>
      <c r="D67">
        <v>174.911</v>
      </c>
      <c r="E67">
        <v>527.60599999999999</v>
      </c>
      <c r="F67">
        <v>788.29100000000005</v>
      </c>
      <c r="G67">
        <v>49.97</v>
      </c>
      <c r="H67">
        <v>752.48699999999997</v>
      </c>
      <c r="I67">
        <v>53.764000000000003</v>
      </c>
      <c r="J67">
        <v>522.60699999999997</v>
      </c>
      <c r="K67">
        <v>0</v>
      </c>
      <c r="L67">
        <v>176.11600000000001</v>
      </c>
      <c r="M67">
        <v>0.33699510339509398</v>
      </c>
      <c r="N67">
        <v>0.75248700000000002</v>
      </c>
      <c r="O67">
        <v>788.51588100000004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C68A-BC19-47CE-9F7D-EE2155DEA941}">
  <dimension ref="A1:I71"/>
  <sheetViews>
    <sheetView showGridLines="0" topLeftCell="A39" zoomScaleNormal="100" zoomScaleSheetLayoutView="106" workbookViewId="0">
      <selection activeCell="K64" sqref="K64"/>
    </sheetView>
  </sheetViews>
  <sheetFormatPr defaultColWidth="9.140625" defaultRowHeight="12.75" x14ac:dyDescent="0.25"/>
  <cols>
    <col min="1" max="1" width="13.5703125" style="1" customWidth="1"/>
    <col min="2" max="2" width="9.42578125" style="1" customWidth="1"/>
    <col min="3" max="3" width="9.140625" style="1"/>
    <col min="4" max="4" width="12.28515625" style="1" customWidth="1"/>
    <col min="5" max="5" width="11.28515625" style="1" customWidth="1"/>
    <col min="6" max="6" width="10.7109375" style="1" customWidth="1"/>
    <col min="7" max="7" width="11.5703125" style="1" customWidth="1"/>
    <col min="8" max="8" width="9.140625" style="1"/>
    <col min="9" max="9" width="14.28515625" style="1" customWidth="1"/>
    <col min="10" max="16384" width="9.140625" style="1"/>
  </cols>
  <sheetData>
    <row r="1" spans="1:9" ht="18.75" x14ac:dyDescent="0.25">
      <c r="B1" s="121" t="s">
        <v>46</v>
      </c>
      <c r="C1" s="121"/>
      <c r="D1" s="121"/>
      <c r="E1" s="121"/>
      <c r="F1" s="121"/>
      <c r="G1" s="121"/>
      <c r="H1" s="121"/>
    </row>
    <row r="3" spans="1:9" ht="45" x14ac:dyDescent="0.25">
      <c r="A3" s="25" t="s">
        <v>0</v>
      </c>
      <c r="B3" s="24" t="s">
        <v>89</v>
      </c>
      <c r="C3" s="24" t="s">
        <v>90</v>
      </c>
      <c r="D3" s="24" t="s">
        <v>91</v>
      </c>
      <c r="E3" s="24" t="s">
        <v>92</v>
      </c>
      <c r="F3" s="24" t="s">
        <v>93</v>
      </c>
      <c r="G3" s="24" t="s">
        <v>94</v>
      </c>
      <c r="H3" s="24" t="s">
        <v>95</v>
      </c>
      <c r="I3" s="26" t="s">
        <v>96</v>
      </c>
    </row>
    <row r="4" spans="1:9" ht="15" x14ac:dyDescent="0.25">
      <c r="A4" s="73" t="str">
        <f>base_arroz!A4</f>
        <v>Mundo</v>
      </c>
      <c r="B4" s="74"/>
      <c r="C4" s="74"/>
      <c r="D4" s="74"/>
      <c r="E4" s="74"/>
      <c r="F4" s="74"/>
      <c r="G4" s="74"/>
      <c r="H4" s="74"/>
      <c r="I4" s="75">
        <v>1.4673700000000001</v>
      </c>
    </row>
    <row r="5" spans="1:9" ht="15" x14ac:dyDescent="0.25">
      <c r="A5" s="20" t="str">
        <f>base_arroz!A5</f>
        <v>2015/2016</v>
      </c>
      <c r="B5" s="76">
        <f>base_arroz!B5/0.67</f>
        <v>203.31343283582089</v>
      </c>
      <c r="C5" s="76">
        <f>base_arroz!C5</f>
        <v>711.29200000000003</v>
      </c>
      <c r="D5" s="76">
        <f>base_arroz!D5/0.67</f>
        <v>57.74626865671641</v>
      </c>
      <c r="E5" s="76">
        <f>base_arroz!E5</f>
        <v>972.70895522388037</v>
      </c>
      <c r="F5" s="76">
        <f>base_arroz!F5/0.67</f>
        <v>698.06865671641788</v>
      </c>
      <c r="G5" s="76">
        <f>base_arroz!G5/0.67</f>
        <v>60.798507462686565</v>
      </c>
      <c r="H5" s="65">
        <f>base_arroz!H5/0.67</f>
        <v>213.8417910447761</v>
      </c>
      <c r="I5" s="77">
        <f>base_arroz!I5</f>
        <v>0.30633346589524202</v>
      </c>
    </row>
    <row r="6" spans="1:9" ht="15" x14ac:dyDescent="0.25">
      <c r="A6" s="20" t="str">
        <f>base_arroz!A6</f>
        <v>2016/2017</v>
      </c>
      <c r="B6" s="76">
        <f>base_arroz!B6</f>
        <v>143.274</v>
      </c>
      <c r="C6" s="76">
        <f>base_arroz!C6</f>
        <v>734.952</v>
      </c>
      <c r="D6" s="76">
        <f>base_arroz!D6/0.67</f>
        <v>62.185074626865671</v>
      </c>
      <c r="E6" s="76">
        <f>base_arroz!E6</f>
        <v>1010.5582089552239</v>
      </c>
      <c r="F6" s="76">
        <f>base_arroz!F6/0.67</f>
        <v>714.01343283582082</v>
      </c>
      <c r="G6" s="76">
        <f>base_arroz!G6/0.67</f>
        <v>71.48059701492538</v>
      </c>
      <c r="H6" s="65">
        <f>base_arroz!H6/0.67</f>
        <v>225.0641791044776</v>
      </c>
      <c r="I6" s="78">
        <f>base_arroz!I6</f>
        <v>0.31521000691905499</v>
      </c>
    </row>
    <row r="7" spans="1:9" ht="15" x14ac:dyDescent="0.25">
      <c r="A7" s="20" t="str">
        <f>base_arroz!A7</f>
        <v>2017/2018</v>
      </c>
      <c r="B7" s="76">
        <f>base_arroz!B7/0.67</f>
        <v>225.0641791044776</v>
      </c>
      <c r="C7" s="76">
        <f>base_arroz!C7</f>
        <v>738.82399999999996</v>
      </c>
      <c r="D7" s="76">
        <f>base_arroz!D7/0.67</f>
        <v>70.556716417910451</v>
      </c>
      <c r="E7" s="76">
        <f>base_arroz!E7</f>
        <v>1034.1970149253732</v>
      </c>
      <c r="F7" s="76">
        <f>base_arroz!F7/0.67</f>
        <v>718.50298507462685</v>
      </c>
      <c r="G7" s="76">
        <f>base_arroz!G7/0.67</f>
        <v>71.470149253731336</v>
      </c>
      <c r="H7" s="65">
        <f>base_arroz!H7/0.67</f>
        <v>244.2238805970149</v>
      </c>
      <c r="I7" s="78">
        <f>base_arroz!I7</f>
        <v>0.33990656360550597</v>
      </c>
    </row>
    <row r="8" spans="1:9" ht="15" x14ac:dyDescent="0.25">
      <c r="A8" s="20" t="str">
        <f>base_arroz!A8</f>
        <v>2018/2019</v>
      </c>
      <c r="B8" s="76">
        <f>base_arroz!B8/0.67</f>
        <v>244.2238805970149</v>
      </c>
      <c r="C8" s="76">
        <f>base_arroz!C8</f>
        <v>744.16099999999994</v>
      </c>
      <c r="D8" s="76">
        <f>base_arroz!D8/0.67</f>
        <v>66.135820895522386</v>
      </c>
      <c r="E8" s="76">
        <f>base_arroz!E8</f>
        <v>1054.265671641791</v>
      </c>
      <c r="F8" s="76">
        <f>base_arroz!F8/0.67</f>
        <v>724.37910447761192</v>
      </c>
      <c r="G8" s="76">
        <f>base_arroz!G8/0.67</f>
        <v>65.946268656716413</v>
      </c>
      <c r="H8" s="65">
        <f>base_arroz!H8/0.67</f>
        <v>263.94029850746267</v>
      </c>
      <c r="I8" s="78">
        <f>base_arroz!I8</f>
        <v>0.36436763136314398</v>
      </c>
    </row>
    <row r="9" spans="1:9" ht="15" x14ac:dyDescent="0.25">
      <c r="A9" s="20" t="str">
        <f>base_arroz!A9</f>
        <v>2019/2020</v>
      </c>
      <c r="B9" s="76">
        <f>base_arroz!B9/0.67</f>
        <v>263.94029850746267</v>
      </c>
      <c r="C9" s="76">
        <f>base_arroz!C9</f>
        <v>744.61099999999999</v>
      </c>
      <c r="D9" s="76">
        <f>base_arroz!D9/0.67</f>
        <v>63.59402985074626</v>
      </c>
      <c r="E9" s="76">
        <f>base_arroz!E9</f>
        <v>1071.7716417910447</v>
      </c>
      <c r="F9" s="76">
        <f>base_arroz!F9/0.67</f>
        <v>734.96865671641785</v>
      </c>
      <c r="G9" s="76">
        <f>base_arroz!G9/0.67</f>
        <v>64.847761194029843</v>
      </c>
      <c r="H9" s="65">
        <f>base_arroz!H9/0.67</f>
        <v>271.95522388059703</v>
      </c>
      <c r="I9" s="78">
        <f>base_arroz!I9</f>
        <v>0.370022886548112</v>
      </c>
    </row>
    <row r="10" spans="1:9" ht="15" x14ac:dyDescent="0.25">
      <c r="A10" s="20" t="str">
        <f>base_arroz!A10</f>
        <v>2020/2021</v>
      </c>
      <c r="B10" s="76">
        <f>base_arroz!B10/0.67</f>
        <v>271.95522388059703</v>
      </c>
      <c r="C10" s="76">
        <f>base_arroz!C10</f>
        <v>760.45500000000004</v>
      </c>
      <c r="D10" s="76">
        <f>base_arroz!D10/0.67</f>
        <v>70.065671641791042</v>
      </c>
      <c r="E10" s="76">
        <f>base_arroz!E10</f>
        <v>1102.128358208955</v>
      </c>
      <c r="F10" s="76">
        <f>base_arroz!F10/0.67</f>
        <v>743.92686567164174</v>
      </c>
      <c r="G10" s="76">
        <f>base_arroz!G10/0.67</f>
        <v>77.223880597014926</v>
      </c>
      <c r="H10" s="65">
        <f>base_arroz!H10/0.67</f>
        <v>280.97761194029846</v>
      </c>
      <c r="I10" s="78">
        <f>base_arroz!I10</f>
        <v>0.37769520756132702</v>
      </c>
    </row>
    <row r="11" spans="1:9" ht="15" x14ac:dyDescent="0.25">
      <c r="A11" s="20" t="str">
        <f>base_arroz!A11</f>
        <v>2021/2022</v>
      </c>
      <c r="B11" s="76">
        <f>base_arroz!B11/0.67</f>
        <v>280.97761194029846</v>
      </c>
      <c r="C11" s="76">
        <f>base_arroz!C11</f>
        <v>767.26099999999997</v>
      </c>
      <c r="D11" s="76">
        <f>base_arroz!D11/0.67</f>
        <v>82.280597014925362</v>
      </c>
      <c r="E11" s="76">
        <f>base_arroz!E11</f>
        <v>1130.1432835820895</v>
      </c>
      <c r="F11" s="76">
        <f>base_arroz!F11/0.67</f>
        <v>770.07910447761185</v>
      </c>
      <c r="G11" s="76">
        <f>base_arroz!G11/0.67</f>
        <v>85.920895522388051</v>
      </c>
      <c r="H11" s="65">
        <f>base_arroz!H11/0.67</f>
        <v>274.14328358208951</v>
      </c>
      <c r="I11" s="78">
        <f>base_arroz!I11</f>
        <v>0.35599366608974098</v>
      </c>
    </row>
    <row r="12" spans="1:9" ht="15" x14ac:dyDescent="0.25">
      <c r="A12" s="20" t="str">
        <f>base_arroz!A12</f>
        <v>2022/2023</v>
      </c>
      <c r="B12" s="76">
        <f>base_arroz!B12/0.67</f>
        <v>274.14328358208951</v>
      </c>
      <c r="C12" s="76">
        <f>base_arroz!C12</f>
        <v>770.56700000000001</v>
      </c>
      <c r="D12" s="76">
        <f>base_arroz!D12/0.67</f>
        <v>84.54029850746268</v>
      </c>
      <c r="E12" s="76">
        <f>base_arroz!E12</f>
        <v>1128.5089552238808</v>
      </c>
      <c r="F12" s="76">
        <f>base_arroz!F12/0.67</f>
        <v>779.52238805970137</v>
      </c>
      <c r="G12" s="76">
        <f>base_arroz!G12/0.67</f>
        <v>81.528358208955225</v>
      </c>
      <c r="H12" s="65">
        <f>base_arroz!H12/0.67</f>
        <v>267.45820895522388</v>
      </c>
      <c r="I12" s="78">
        <f>base_arroz!I12</f>
        <v>0.343105230910623</v>
      </c>
    </row>
    <row r="13" spans="1:9" ht="15" x14ac:dyDescent="0.25">
      <c r="A13" s="20" t="str">
        <f>base_arroz!A13</f>
        <v>2023/2024</v>
      </c>
      <c r="B13" s="76">
        <f>base_arroz!B13/0.67</f>
        <v>267.45820895522388</v>
      </c>
      <c r="C13" s="76">
        <f>base_arroz!C13</f>
        <v>772.80100000000004</v>
      </c>
      <c r="D13" s="76">
        <f>base_arroz!D13/0.67</f>
        <v>75.307462686567163</v>
      </c>
      <c r="E13" s="76">
        <f>base_arroz!E13</f>
        <v>1114.9179104477612</v>
      </c>
      <c r="F13" s="76">
        <f>base_arroz!F13/0.67</f>
        <v>774.3955223880597</v>
      </c>
      <c r="G13" s="76">
        <f>base_arroz!G13/0.67</f>
        <v>79.461194029850731</v>
      </c>
      <c r="H13" s="65">
        <f>base_arroz!H13/0.67</f>
        <v>261.06119402985075</v>
      </c>
      <c r="I13" s="78">
        <f>base_arroz!I13</f>
        <v>0.33711609440198897</v>
      </c>
    </row>
    <row r="14" spans="1:9" ht="15" x14ac:dyDescent="0.25">
      <c r="A14" s="20" t="str">
        <f>base_arroz!A14</f>
        <v>2024/2025</v>
      </c>
      <c r="B14" s="76">
        <f>base_arroz!B14/0.67</f>
        <v>261.06119402985075</v>
      </c>
      <c r="C14" s="76">
        <f>base_arroz!C14</f>
        <v>788.29100000000005</v>
      </c>
      <c r="D14" s="76">
        <f>base_arroz!D14/0.67</f>
        <v>74.582089552238799</v>
      </c>
      <c r="E14" s="76">
        <f>base_arroz!E14</f>
        <v>1123.1149253731344</v>
      </c>
      <c r="F14" s="76">
        <f>base_arroz!F14/0.67</f>
        <v>780.01044776119397</v>
      </c>
      <c r="G14" s="76">
        <f>base_arroz!G14/0.67</f>
        <v>80.244776119402985</v>
      </c>
      <c r="H14" s="65">
        <f>base_arroz!H14/0.67</f>
        <v>262.85970149253734</v>
      </c>
      <c r="I14" s="78">
        <f>base_arroz!I14</f>
        <v>0.33699510339509398</v>
      </c>
    </row>
    <row r="15" spans="1:9" ht="15" x14ac:dyDescent="0.25">
      <c r="A15" s="82" t="str">
        <f>base_arroz!A15</f>
        <v>Argentina</v>
      </c>
      <c r="B15" s="83"/>
      <c r="C15" s="83"/>
      <c r="D15" s="83"/>
      <c r="E15" s="83"/>
      <c r="F15" s="83"/>
      <c r="G15" s="83"/>
      <c r="H15" s="83"/>
      <c r="I15" s="84"/>
    </row>
    <row r="16" spans="1:9" ht="15" x14ac:dyDescent="0.25">
      <c r="A16" s="20" t="str">
        <f>base_arroz!A16</f>
        <v>2015/2016</v>
      </c>
      <c r="B16" s="115">
        <f>base_arroz!B16/0.65</f>
        <v>0.68769230769230771</v>
      </c>
      <c r="C16" s="115">
        <f>base_arroz!C16</f>
        <v>1.4</v>
      </c>
      <c r="D16" s="115">
        <f>base_arroz!D16/0.65</f>
        <v>1.2307692307692308E-2</v>
      </c>
      <c r="E16" s="115">
        <f>base_arroz!E16</f>
        <v>2.0373134328358207</v>
      </c>
      <c r="F16" s="115">
        <f>base_arroz!F16/0.65</f>
        <v>0.76923076923076916</v>
      </c>
      <c r="G16" s="115">
        <f>base_arroz!G16/0.65</f>
        <v>0.8092307692307692</v>
      </c>
      <c r="H16" s="116">
        <f>base_arroz!H16/0.65</f>
        <v>0.52153846153846151</v>
      </c>
      <c r="I16" s="86">
        <f>base_arroz!I16</f>
        <v>0.67800000000000005</v>
      </c>
    </row>
    <row r="17" spans="1:9" ht="15" x14ac:dyDescent="0.25">
      <c r="A17" s="20" t="str">
        <f>base_arroz!A17</f>
        <v>2016/2017</v>
      </c>
      <c r="B17" s="115">
        <f>base_arroz!B17/0.65</f>
        <v>0.52153846153846151</v>
      </c>
      <c r="C17" s="115">
        <f>base_arroz!C17</f>
        <v>1.3280000000000001</v>
      </c>
      <c r="D17" s="115">
        <f>base_arroz!D17/0.65</f>
        <v>7.6923076923076919E-3</v>
      </c>
      <c r="E17" s="115">
        <f>base_arroz!E17</f>
        <v>1.8014925373134325</v>
      </c>
      <c r="F17" s="115">
        <f>base_arroz!F17/0.65</f>
        <v>0.76923076923076916</v>
      </c>
      <c r="G17" s="115">
        <f>base_arroz!G17/0.65</f>
        <v>0.52769230769230768</v>
      </c>
      <c r="H17" s="116">
        <f>base_arroz!H17/0.65</f>
        <v>0.55999999999999994</v>
      </c>
      <c r="I17" s="78">
        <f>base_arroz!I17</f>
        <v>0.72799999999999998</v>
      </c>
    </row>
    <row r="18" spans="1:9" ht="15" x14ac:dyDescent="0.25">
      <c r="A18" s="20" t="str">
        <f>base_arroz!A18</f>
        <v>2017/2018</v>
      </c>
      <c r="B18" s="115">
        <f>base_arroz!B18/0.65</f>
        <v>0.55999999999999994</v>
      </c>
      <c r="C18" s="115">
        <f>base_arroz!C18</f>
        <v>1.3680000000000001</v>
      </c>
      <c r="D18" s="115">
        <f>base_arroz!D18/0.65</f>
        <v>1.0769230769230769E-2</v>
      </c>
      <c r="E18" s="115">
        <f>base_arroz!E18</f>
        <v>1.880597014925373</v>
      </c>
      <c r="F18" s="115">
        <f>base_arroz!F18/0.65</f>
        <v>0.76923076923076916</v>
      </c>
      <c r="G18" s="115">
        <f>base_arroz!G18/0.65</f>
        <v>0.65538461538461534</v>
      </c>
      <c r="H18" s="116">
        <f>base_arroz!H18/0.65</f>
        <v>0.51384615384615384</v>
      </c>
      <c r="I18" s="78">
        <f>base_arroz!I18</f>
        <v>0.66800000000000004</v>
      </c>
    </row>
    <row r="19" spans="1:9" ht="15" x14ac:dyDescent="0.25">
      <c r="A19" s="20" t="str">
        <f>base_arroz!A19</f>
        <v>2018/2019</v>
      </c>
      <c r="B19" s="115">
        <f>base_arroz!B19/0.65</f>
        <v>0.51384615384615384</v>
      </c>
      <c r="C19" s="115">
        <f>base_arroz!C19</f>
        <v>1.1910000000000001</v>
      </c>
      <c r="D19" s="115">
        <f>base_arroz!D19/0.65</f>
        <v>1.3846153846153845E-2</v>
      </c>
      <c r="E19" s="115">
        <f>base_arroz!E19</f>
        <v>1.6671641791044776</v>
      </c>
      <c r="F19" s="115">
        <f>base_arroz!F19/0.65</f>
        <v>0.76923076923076916</v>
      </c>
      <c r="G19" s="115">
        <f>base_arroz!G19/0.65</f>
        <v>0.53846153846153844</v>
      </c>
      <c r="H19" s="116">
        <f>base_arroz!H19/0.65</f>
        <v>0.41076923076923078</v>
      </c>
      <c r="I19" s="78">
        <f>base_arroz!I19</f>
        <v>0.53400000000000003</v>
      </c>
    </row>
    <row r="20" spans="1:9" ht="15" x14ac:dyDescent="0.25">
      <c r="A20" s="20" t="str">
        <f>base_arroz!A20</f>
        <v>2019/2020</v>
      </c>
      <c r="B20" s="115">
        <f>base_arroz!B20/0.65</f>
        <v>0.41076923076923078</v>
      </c>
      <c r="C20" s="115">
        <f>base_arroz!C20</f>
        <v>1.2230000000000001</v>
      </c>
      <c r="D20" s="115">
        <f>base_arroz!D20/0.65</f>
        <v>9.2307692307692299E-3</v>
      </c>
      <c r="E20" s="115">
        <f>base_arroz!E20</f>
        <v>1.5940298507462687</v>
      </c>
      <c r="F20" s="115">
        <f>base_arroz!F20/0.65</f>
        <v>0.76923076923076916</v>
      </c>
      <c r="G20" s="115">
        <f>base_arroz!G20/0.65</f>
        <v>0.55538461538461537</v>
      </c>
      <c r="H20" s="116">
        <f>base_arroz!H20/0.65</f>
        <v>0.31846153846153841</v>
      </c>
      <c r="I20" s="78">
        <f>base_arroz!I20</f>
        <v>0.41399999999999998</v>
      </c>
    </row>
    <row r="21" spans="1:9" ht="15" x14ac:dyDescent="0.25">
      <c r="A21" s="20" t="str">
        <f>base_arroz!A21</f>
        <v>2020/2021</v>
      </c>
      <c r="B21" s="115">
        <f>base_arroz!B21/0.65</f>
        <v>0.31846153846153841</v>
      </c>
      <c r="C21" s="115">
        <f>base_arroz!C21</f>
        <v>1.454</v>
      </c>
      <c r="D21" s="115">
        <f>base_arroz!D21/0.65</f>
        <v>3.0769230769230769E-3</v>
      </c>
      <c r="E21" s="115">
        <f>base_arroz!E21</f>
        <v>1.7223880597014922</v>
      </c>
      <c r="F21" s="115">
        <f>base_arroz!F21/0.65</f>
        <v>0.7615384615384615</v>
      </c>
      <c r="G21" s="115">
        <f>base_arroz!G21/0.65</f>
        <v>0.59230769230769231</v>
      </c>
      <c r="H21" s="116">
        <f>base_arroz!H21/0.65</f>
        <v>0.42153846153846158</v>
      </c>
      <c r="I21" s="78">
        <f>base_arroz!I21</f>
        <v>0.55353535353535399</v>
      </c>
    </row>
    <row r="22" spans="1:9" ht="15" x14ac:dyDescent="0.25">
      <c r="A22" s="20" t="str">
        <f>base_arroz!A22</f>
        <v>2021/2022</v>
      </c>
      <c r="B22" s="115">
        <f>base_arroz!B22/0.65</f>
        <v>0.42153846153846158</v>
      </c>
      <c r="C22" s="115">
        <f>base_arroz!C22</f>
        <v>1.222</v>
      </c>
      <c r="D22" s="115">
        <f>base_arroz!D22/0.65</f>
        <v>3.0769230769230769E-3</v>
      </c>
      <c r="E22" s="115">
        <f>base_arroz!E22</f>
        <v>1.5970149253731343</v>
      </c>
      <c r="F22" s="115">
        <f>base_arroz!F22/0.65</f>
        <v>0.74615384615384606</v>
      </c>
      <c r="G22" s="115">
        <f>base_arroz!G22/0.65</f>
        <v>0.64923076923076917</v>
      </c>
      <c r="H22" s="116">
        <f>base_arroz!H22/0.65</f>
        <v>0.25076923076923074</v>
      </c>
      <c r="I22" s="78">
        <f>base_arroz!I22</f>
        <v>0.33608247422680398</v>
      </c>
    </row>
    <row r="23" spans="1:9" ht="15" x14ac:dyDescent="0.25">
      <c r="A23" s="20" t="str">
        <f>base_arroz!A23</f>
        <v>2022/2023</v>
      </c>
      <c r="B23" s="115">
        <f>base_arroz!B23/0.65</f>
        <v>0.25076923076923074</v>
      </c>
      <c r="C23" s="115">
        <f>base_arroz!C23</f>
        <v>1.163</v>
      </c>
      <c r="D23" s="115">
        <f>base_arroz!D23/0.65</f>
        <v>3.0769230769230769E-3</v>
      </c>
      <c r="E23" s="115">
        <f>base_arroz!E23</f>
        <v>1.3746268656716418</v>
      </c>
      <c r="F23" s="115">
        <f>base_arroz!F23/0.65</f>
        <v>0.73076923076923073</v>
      </c>
      <c r="G23" s="115">
        <f>base_arroz!G23/0.65</f>
        <v>0.39076923076923076</v>
      </c>
      <c r="H23" s="116">
        <f>base_arroz!H23/0.65</f>
        <v>0.29538461538461536</v>
      </c>
      <c r="I23" s="78">
        <f>base_arroz!I23</f>
        <v>0.40421052631579002</v>
      </c>
    </row>
    <row r="24" spans="1:9" ht="15" x14ac:dyDescent="0.25">
      <c r="A24" s="20" t="str">
        <f>base_arroz!A24</f>
        <v>2023/2024</v>
      </c>
      <c r="B24" s="115">
        <f>base_arroz!B24/0.65</f>
        <v>0.29538461538461536</v>
      </c>
      <c r="C24" s="115">
        <f>base_arroz!C24</f>
        <v>1.323</v>
      </c>
      <c r="D24" s="115">
        <f>base_arroz!D24/0.65</f>
        <v>7.6923076923076919E-3</v>
      </c>
      <c r="E24" s="115">
        <f>base_arroz!E24</f>
        <v>1.5776119402985074</v>
      </c>
      <c r="F24" s="115">
        <f>base_arroz!F24/0.65</f>
        <v>0.73076923076923073</v>
      </c>
      <c r="G24" s="115">
        <f>base_arroz!G24/0.65</f>
        <v>0.57692307692307687</v>
      </c>
      <c r="H24" s="116">
        <f>base_arroz!H24/0.65</f>
        <v>0.31846153846153841</v>
      </c>
      <c r="I24" s="78">
        <f>base_arroz!I24</f>
        <v>0.435789473684211</v>
      </c>
    </row>
    <row r="25" spans="1:9" ht="15" x14ac:dyDescent="0.25">
      <c r="A25" s="20" t="str">
        <f>base_arroz!A25</f>
        <v>2024/2025</v>
      </c>
      <c r="B25" s="115">
        <f>base_arroz!B25/0.65</f>
        <v>0.31846153846153841</v>
      </c>
      <c r="C25" s="115">
        <f>base_arroz!C25</f>
        <v>1.385</v>
      </c>
      <c r="D25" s="115">
        <f>base_arroz!D25/0.65</f>
        <v>7.6923076923076919E-3</v>
      </c>
      <c r="E25" s="115">
        <f>base_arroz!E25</f>
        <v>1.6597014925373132</v>
      </c>
      <c r="F25" s="115">
        <f>base_arroz!F25/0.65</f>
        <v>0.73076923076923073</v>
      </c>
      <c r="G25" s="115">
        <f>base_arroz!G25/0.65</f>
        <v>0.61538461538461542</v>
      </c>
      <c r="H25" s="116">
        <f>base_arroz!H25/0.65</f>
        <v>0.36461538461538456</v>
      </c>
      <c r="I25" s="78">
        <f>base_arroz!I25</f>
        <v>0.49894736842105297</v>
      </c>
    </row>
    <row r="26" spans="1:9" ht="15" x14ac:dyDescent="0.25">
      <c r="A26" s="73" t="str">
        <f>base_arroz!A26</f>
        <v>Uruguai</v>
      </c>
      <c r="B26" s="117"/>
      <c r="C26" s="117"/>
      <c r="D26" s="117"/>
      <c r="E26" s="117"/>
      <c r="F26" s="117"/>
      <c r="G26" s="117"/>
      <c r="H26" s="117"/>
      <c r="I26" s="75"/>
    </row>
    <row r="27" spans="1:9" ht="15" x14ac:dyDescent="0.25">
      <c r="A27" s="20" t="str">
        <f>base_arroz!A27</f>
        <v>2015/2016</v>
      </c>
      <c r="B27" s="115">
        <f>base_arroz!B27/0.7</f>
        <v>0.25142857142857145</v>
      </c>
      <c r="C27" s="115">
        <f>base_arroz!C27</f>
        <v>1.304</v>
      </c>
      <c r="D27" s="115">
        <f>base_arroz!D27/0.7</f>
        <v>0</v>
      </c>
      <c r="E27" s="115">
        <f>base_arroz!E27</f>
        <v>1.6253731343283582</v>
      </c>
      <c r="F27" s="115">
        <f>base_arroz!F27/0.7</f>
        <v>7.8571428571428584E-2</v>
      </c>
      <c r="G27" s="115">
        <f>base_arroz!G27/0.7</f>
        <v>1.3885714285714286</v>
      </c>
      <c r="H27" s="116">
        <f>base_arroz!H27/0.7</f>
        <v>8.8571428571428579E-2</v>
      </c>
      <c r="I27" s="78">
        <f>base_arroz!I27</f>
        <v>1.1272727272727301</v>
      </c>
    </row>
    <row r="28" spans="1:9" ht="15" x14ac:dyDescent="0.25">
      <c r="A28" s="20" t="str">
        <f>base_arroz!A28</f>
        <v>2016/2017</v>
      </c>
      <c r="B28" s="115">
        <f>base_arroz!B28/0.7</f>
        <v>8.8571428571428579E-2</v>
      </c>
      <c r="C28" s="115">
        <f>base_arroz!C28</f>
        <v>1.41</v>
      </c>
      <c r="D28" s="115">
        <f>base_arroz!D28/0.7</f>
        <v>0</v>
      </c>
      <c r="E28" s="115">
        <f>base_arroz!E28</f>
        <v>1.5656716417910446</v>
      </c>
      <c r="F28" s="115">
        <f>base_arroz!F28/0.7</f>
        <v>7.1428571428571438E-2</v>
      </c>
      <c r="G28" s="115">
        <f>base_arroz!G28/0.7</f>
        <v>1.352857142857143</v>
      </c>
      <c r="H28" s="116">
        <f>base_arroz!H28/0.7</f>
        <v>7.4285714285714288E-2</v>
      </c>
      <c r="I28" s="78">
        <f>base_arroz!I28</f>
        <v>1.04</v>
      </c>
    </row>
    <row r="29" spans="1:9" ht="15" x14ac:dyDescent="0.25">
      <c r="A29" s="20" t="str">
        <f>base_arroz!A29</f>
        <v>2017/2018</v>
      </c>
      <c r="B29" s="115">
        <f>base_arroz!B29/0.7</f>
        <v>7.4285714285714288E-2</v>
      </c>
      <c r="C29" s="115">
        <f>base_arroz!C29</f>
        <v>1.2470000000000001</v>
      </c>
      <c r="D29" s="115">
        <f>base_arroz!D29/0.7</f>
        <v>0</v>
      </c>
      <c r="E29" s="115">
        <f>base_arroz!E29</f>
        <v>1.380597014925373</v>
      </c>
      <c r="F29" s="115">
        <f>base_arroz!F29/0.7</f>
        <v>6.4285714285714293E-2</v>
      </c>
      <c r="G29" s="115">
        <f>base_arroz!G29/0.7</f>
        <v>1.1042857142857143</v>
      </c>
      <c r="H29" s="116">
        <f>base_arroz!H29/0.7</f>
        <v>0.15285714285714286</v>
      </c>
      <c r="I29" s="78">
        <f>base_arroz!I29</f>
        <v>2.37777777777778</v>
      </c>
    </row>
    <row r="30" spans="1:9" ht="15" x14ac:dyDescent="0.25">
      <c r="A30" s="20" t="str">
        <f>base_arroz!A30</f>
        <v>2018/2019</v>
      </c>
      <c r="B30" s="115">
        <f>base_arroz!B30/0.7</f>
        <v>0.15285714285714286</v>
      </c>
      <c r="C30" s="115">
        <f>base_arroz!C30</f>
        <v>1.2</v>
      </c>
      <c r="D30" s="115">
        <f>base_arroz!D30/0.7</f>
        <v>0</v>
      </c>
      <c r="E30" s="115">
        <f>base_arroz!E30</f>
        <v>1.4134328358208954</v>
      </c>
      <c r="F30" s="115">
        <f>base_arroz!F30/0.7</f>
        <v>5.7142857142857148E-2</v>
      </c>
      <c r="G30" s="115">
        <f>base_arroz!G30/0.7</f>
        <v>1.2085714285714286</v>
      </c>
      <c r="H30" s="116">
        <f>base_arroz!H30/0.7</f>
        <v>8.7142857142857147E-2</v>
      </c>
      <c r="I30" s="78">
        <f>base_arroz!I30</f>
        <v>1.5249999999999999</v>
      </c>
    </row>
    <row r="31" spans="1:9" ht="15" x14ac:dyDescent="0.25">
      <c r="A31" s="20" t="str">
        <f>base_arroz!A31</f>
        <v>2019/2020</v>
      </c>
      <c r="B31" s="115">
        <f>base_arroz!B31/0.7</f>
        <v>8.7142857142857147E-2</v>
      </c>
      <c r="C31" s="115">
        <f>base_arroz!C31</f>
        <v>1.2090000000000001</v>
      </c>
      <c r="D31" s="115">
        <f>base_arroz!D31/0.7</f>
        <v>0</v>
      </c>
      <c r="E31" s="115">
        <f>base_arroz!E31</f>
        <v>1.353731343283582</v>
      </c>
      <c r="F31" s="115">
        <f>base_arroz!F31/0.7</f>
        <v>4.2857142857142858E-2</v>
      </c>
      <c r="G31" s="115">
        <f>base_arroz!G31/0.7</f>
        <v>1.2357142857142858</v>
      </c>
      <c r="H31" s="116">
        <f>base_arroz!H31/0.7</f>
        <v>1.7142857142857144E-2</v>
      </c>
      <c r="I31" s="78">
        <f>base_arroz!I31</f>
        <v>0.4</v>
      </c>
    </row>
    <row r="32" spans="1:9" ht="15" x14ac:dyDescent="0.25">
      <c r="A32" s="20" t="str">
        <f>base_arroz!A32</f>
        <v>2020/2021</v>
      </c>
      <c r="B32" s="115">
        <f>base_arroz!B32/0.7</f>
        <v>1.7142857142857144E-2</v>
      </c>
      <c r="C32" s="115">
        <f>base_arroz!C32</f>
        <v>1.3089999999999999</v>
      </c>
      <c r="D32" s="115">
        <f>base_arroz!D32/0.7</f>
        <v>0</v>
      </c>
      <c r="E32" s="115">
        <f>base_arroz!E32</f>
        <v>1.3850746268656717</v>
      </c>
      <c r="F32" s="115">
        <f>base_arroz!F32/0.7</f>
        <v>4.2857142857142858E-2</v>
      </c>
      <c r="G32" s="115">
        <f>base_arroz!G32/0.7</f>
        <v>1.1214285714285714</v>
      </c>
      <c r="H32" s="116">
        <f>base_arroz!H32/0.7</f>
        <v>0.16142857142857145</v>
      </c>
      <c r="I32" s="78">
        <f>base_arroz!I32</f>
        <v>3.7666666666666702</v>
      </c>
    </row>
    <row r="33" spans="1:9" ht="15" x14ac:dyDescent="0.25">
      <c r="A33" s="20" t="str">
        <f>base_arroz!A33</f>
        <v>2021/2022</v>
      </c>
      <c r="B33" s="115">
        <f>base_arroz!B33/0.7</f>
        <v>0.16142857142857145</v>
      </c>
      <c r="C33" s="115">
        <f>base_arroz!C33</f>
        <v>1.391</v>
      </c>
      <c r="D33" s="115">
        <f>base_arroz!D33/0.7</f>
        <v>0</v>
      </c>
      <c r="E33" s="115">
        <f>base_arroz!E33</f>
        <v>1.6223880597014924</v>
      </c>
      <c r="F33" s="115">
        <f>base_arroz!F33/0.7</f>
        <v>4.2857142857142858E-2</v>
      </c>
      <c r="G33" s="115">
        <f>base_arroz!G33/0.7</f>
        <v>1.4085714285714286</v>
      </c>
      <c r="H33" s="116">
        <f>base_arroz!H33/0.7</f>
        <v>0.10142857142857142</v>
      </c>
      <c r="I33" s="78">
        <f>base_arroz!I33</f>
        <v>2.3666666666666698</v>
      </c>
    </row>
    <row r="34" spans="1:9" ht="15" x14ac:dyDescent="0.25">
      <c r="A34" s="20" t="str">
        <f>base_arroz!A34</f>
        <v>2022/2023</v>
      </c>
      <c r="B34" s="115">
        <f>base_arroz!B34/0.7</f>
        <v>0.10142857142857142</v>
      </c>
      <c r="C34" s="115">
        <f>base_arroz!C34</f>
        <v>1.379</v>
      </c>
      <c r="D34" s="115">
        <f>base_arroz!D34/0.7</f>
        <v>0</v>
      </c>
      <c r="E34" s="115">
        <f>base_arroz!E34</f>
        <v>1.5462686567164179</v>
      </c>
      <c r="F34" s="115">
        <f>base_arroz!F34/0.7</f>
        <v>5.7142857142857148E-2</v>
      </c>
      <c r="G34" s="115">
        <f>base_arroz!G34/0.7</f>
        <v>1.2828571428571429</v>
      </c>
      <c r="H34" s="116">
        <f>base_arroz!H34/0.7</f>
        <v>0.14000000000000001</v>
      </c>
      <c r="I34" s="78">
        <f>base_arroz!I34</f>
        <v>2.4500000000000002</v>
      </c>
    </row>
    <row r="35" spans="1:9" ht="15" x14ac:dyDescent="0.25">
      <c r="A35" s="20" t="str">
        <f>base_arroz!A35</f>
        <v>2023/2024</v>
      </c>
      <c r="B35" s="115">
        <f>base_arroz!B35/0.7</f>
        <v>0.14000000000000001</v>
      </c>
      <c r="C35" s="115">
        <f>base_arroz!C35</f>
        <v>1.429</v>
      </c>
      <c r="D35" s="115">
        <f>base_arroz!D35/0.7</f>
        <v>0</v>
      </c>
      <c r="E35" s="115">
        <f>base_arroz!E35</f>
        <v>1.6388059701492537</v>
      </c>
      <c r="F35" s="115">
        <f>base_arroz!F35/0.7</f>
        <v>6.4285714285714293E-2</v>
      </c>
      <c r="G35" s="115">
        <f>base_arroz!G35/0.7</f>
        <v>1.2857142857142858</v>
      </c>
      <c r="H35" s="116">
        <f>base_arroz!H35/0.7</f>
        <v>0.21857142857142858</v>
      </c>
      <c r="I35" s="78">
        <f>base_arroz!I35</f>
        <v>3.4</v>
      </c>
    </row>
    <row r="36" spans="1:9" ht="15" x14ac:dyDescent="0.25">
      <c r="A36" s="20" t="str">
        <f>base_arroz!A36</f>
        <v>2024/2025</v>
      </c>
      <c r="B36" s="115">
        <f>base_arroz!B36/0.7</f>
        <v>0.21857142857142858</v>
      </c>
      <c r="C36" s="115">
        <f>base_arroz!C36</f>
        <v>1.5</v>
      </c>
      <c r="D36" s="115">
        <f>base_arroz!D36/0.7</f>
        <v>0</v>
      </c>
      <c r="E36" s="115">
        <f>base_arroz!E36</f>
        <v>1.7955223880597015</v>
      </c>
      <c r="F36" s="115">
        <f>base_arroz!F36/0.7</f>
        <v>7.1428571428571438E-2</v>
      </c>
      <c r="G36" s="115">
        <f>base_arroz!G36/0.7</f>
        <v>1.4285714285714286</v>
      </c>
      <c r="H36" s="116">
        <f>base_arroz!H36/0.7</f>
        <v>0.21857142857142858</v>
      </c>
      <c r="I36" s="78">
        <f>base_arroz!I36</f>
        <v>3.06</v>
      </c>
    </row>
    <row r="37" spans="1:9" ht="15" x14ac:dyDescent="0.25">
      <c r="A37" s="88" t="str">
        <f>base_arroz!A37</f>
        <v>Paraguai</v>
      </c>
      <c r="B37" s="118"/>
      <c r="C37" s="118"/>
      <c r="D37" s="118"/>
      <c r="E37" s="118"/>
      <c r="F37" s="118"/>
      <c r="G37" s="118"/>
      <c r="H37" s="118"/>
      <c r="I37" s="84"/>
    </row>
    <row r="38" spans="1:9" ht="15" x14ac:dyDescent="0.25">
      <c r="A38" s="20" t="str">
        <f>base_arroz!A38</f>
        <v>2015/2016</v>
      </c>
      <c r="B38" s="115">
        <f>base_arroz!B38/0.65</f>
        <v>0.41230769230769232</v>
      </c>
      <c r="C38" s="115">
        <f>base_arroz!C38</f>
        <v>0.86099999999999999</v>
      </c>
      <c r="D38" s="115">
        <f>base_arroz!D38/0.65</f>
        <v>3.0769230769230769E-3</v>
      </c>
      <c r="E38" s="115">
        <f>base_arroz!E38</f>
        <v>1.2641791044776118</v>
      </c>
      <c r="F38" s="115">
        <f>base_arroz!F38/0.65</f>
        <v>0.1076923076923077</v>
      </c>
      <c r="G38" s="115">
        <f>base_arroz!G38/0.65</f>
        <v>0.85538461538461541</v>
      </c>
      <c r="H38" s="116">
        <f>base_arroz!H38/0.65</f>
        <v>0.33999999999999997</v>
      </c>
      <c r="I38" s="78">
        <f>base_arroz!I38</f>
        <v>3.1571428571428601</v>
      </c>
    </row>
    <row r="39" spans="1:9" ht="15" x14ac:dyDescent="0.25">
      <c r="A39" s="20" t="str">
        <f>base_arroz!A39</f>
        <v>2016/2017</v>
      </c>
      <c r="B39" s="115">
        <f>base_arroz!B39/0.65</f>
        <v>0.33999999999999997</v>
      </c>
      <c r="C39" s="115">
        <f>base_arroz!C39</f>
        <v>0.92700000000000005</v>
      </c>
      <c r="D39" s="115">
        <f>base_arroz!D39/0.65</f>
        <v>3.0769230769230769E-3</v>
      </c>
      <c r="E39" s="115">
        <f>base_arroz!E39</f>
        <v>1.2597014925373133</v>
      </c>
      <c r="F39" s="115">
        <f>base_arroz!F39/0.65</f>
        <v>0.11538461538461538</v>
      </c>
      <c r="G39" s="115">
        <f>base_arroz!G39/0.65</f>
        <v>0.82769230769230773</v>
      </c>
      <c r="H39" s="116">
        <f>base_arroz!H39/0.65</f>
        <v>0.35538461538461541</v>
      </c>
      <c r="I39" s="78">
        <f>base_arroz!I39</f>
        <v>3.08</v>
      </c>
    </row>
    <row r="40" spans="1:9" ht="15" x14ac:dyDescent="0.25">
      <c r="A40" s="20" t="str">
        <f>base_arroz!A40</f>
        <v>2017/2018</v>
      </c>
      <c r="B40" s="115">
        <f>base_arroz!B40/0.65</f>
        <v>0.35538461538461541</v>
      </c>
      <c r="C40" s="115">
        <f>base_arroz!C40</f>
        <v>0.89700000000000002</v>
      </c>
      <c r="D40" s="115">
        <f>base_arroz!D40/0.65</f>
        <v>1.5384615384615385E-3</v>
      </c>
      <c r="E40" s="115">
        <f>base_arroz!E40</f>
        <v>1.243283582089552</v>
      </c>
      <c r="F40" s="115">
        <f>base_arroz!F40/0.65</f>
        <v>0.1</v>
      </c>
      <c r="G40" s="115">
        <f>base_arroz!G40/0.65</f>
        <v>1.0046153846153847</v>
      </c>
      <c r="H40" s="116">
        <f>base_arroz!H40/0.65</f>
        <v>0.17692307692307693</v>
      </c>
      <c r="I40" s="78">
        <f>base_arroz!I40</f>
        <v>1.7692307692307701</v>
      </c>
    </row>
    <row r="41" spans="1:9" ht="15" x14ac:dyDescent="0.25">
      <c r="A41" s="20" t="str">
        <f>base_arroz!A41</f>
        <v>2018/2019</v>
      </c>
      <c r="B41" s="115">
        <f>base_arroz!B41/0.65</f>
        <v>0.17692307692307693</v>
      </c>
      <c r="C41" s="115">
        <f>base_arroz!C41</f>
        <v>1.0720000000000001</v>
      </c>
      <c r="D41" s="115">
        <f>base_arroz!D41/0.65</f>
        <v>3.0769230769230769E-3</v>
      </c>
      <c r="E41" s="115">
        <f>base_arroz!E41</f>
        <v>1.2462686567164178</v>
      </c>
      <c r="F41" s="115">
        <f>base_arroz!F41/0.65</f>
        <v>8.4615384615384606E-2</v>
      </c>
      <c r="G41" s="115">
        <f>base_arroz!G41/0.65</f>
        <v>1.0599999999999998</v>
      </c>
      <c r="H41" s="116">
        <f>base_arroz!H41/0.65</f>
        <v>0.13999999999999999</v>
      </c>
      <c r="I41" s="78">
        <f>base_arroz!I41</f>
        <v>1.6545454545454501</v>
      </c>
    </row>
    <row r="42" spans="1:9" ht="15" x14ac:dyDescent="0.25">
      <c r="A42" s="20" t="str">
        <f>base_arroz!A42</f>
        <v>2019/2020</v>
      </c>
      <c r="B42" s="115">
        <f>base_arroz!B42/0.65</f>
        <v>0.13999999999999999</v>
      </c>
      <c r="C42" s="115">
        <f>base_arroz!C42</f>
        <v>1.1910000000000001</v>
      </c>
      <c r="D42" s="115">
        <f>base_arroz!D42/0.65</f>
        <v>3.0769230769230769E-3</v>
      </c>
      <c r="E42" s="115">
        <f>base_arroz!E42</f>
        <v>1.3298507462686566</v>
      </c>
      <c r="F42" s="115">
        <f>base_arroz!F42/0.65</f>
        <v>7.6923076923076927E-2</v>
      </c>
      <c r="G42" s="115">
        <f>base_arroz!G42/0.65</f>
        <v>1.2353846153846155</v>
      </c>
      <c r="H42" s="116">
        <f>base_arroz!H42/0.65</f>
        <v>5.8461538461538461E-2</v>
      </c>
      <c r="I42" s="78">
        <f>base_arroz!I42</f>
        <v>0.76</v>
      </c>
    </row>
    <row r="43" spans="1:9" ht="15" x14ac:dyDescent="0.25">
      <c r="A43" s="20" t="str">
        <f>base_arroz!A43</f>
        <v>2020/2021</v>
      </c>
      <c r="B43" s="115">
        <f>base_arroz!B43/0.65</f>
        <v>5.8461538461538461E-2</v>
      </c>
      <c r="C43" s="115">
        <f>base_arroz!C43</f>
        <v>1.1839999999999999</v>
      </c>
      <c r="D43" s="115">
        <f>base_arroz!D43/0.65</f>
        <v>1.5384615384615385E-3</v>
      </c>
      <c r="E43" s="115">
        <f>base_arroz!E43</f>
        <v>1.2417910447761193</v>
      </c>
      <c r="F43" s="115">
        <f>base_arroz!F43/0.65</f>
        <v>6.9230769230769221E-2</v>
      </c>
      <c r="G43" s="115">
        <f>base_arroz!G43/0.65</f>
        <v>0.98461538461538456</v>
      </c>
      <c r="H43" s="116">
        <f>base_arroz!H43/0.65</f>
        <v>0.22615384615384612</v>
      </c>
      <c r="I43" s="78">
        <f>base_arroz!I43</f>
        <v>3.2666666666666702</v>
      </c>
    </row>
    <row r="44" spans="1:9" ht="15" x14ac:dyDescent="0.25">
      <c r="A44" s="20" t="str">
        <f>base_arroz!A44</f>
        <v>2021/2022</v>
      </c>
      <c r="B44" s="115">
        <f>base_arroz!B44/0.65</f>
        <v>0.22615384615384612</v>
      </c>
      <c r="C44" s="115">
        <f>base_arroz!C44</f>
        <v>1.0820000000000001</v>
      </c>
      <c r="D44" s="115">
        <f>base_arroz!D44/0.65</f>
        <v>0</v>
      </c>
      <c r="E44" s="115">
        <f>base_arroz!E44</f>
        <v>1.3014925373134327</v>
      </c>
      <c r="F44" s="115">
        <f>base_arroz!F44/0.65</f>
        <v>6.9230769230769221E-2</v>
      </c>
      <c r="G44" s="115">
        <f>base_arroz!G44/0.65</f>
        <v>1.1569230769230769</v>
      </c>
      <c r="H44" s="116">
        <f>base_arroz!H44/0.65</f>
        <v>0.11538461538461538</v>
      </c>
      <c r="I44" s="78">
        <f>base_arroz!I44</f>
        <v>1.6666666666666701</v>
      </c>
    </row>
    <row r="45" spans="1:9" ht="15" x14ac:dyDescent="0.25">
      <c r="A45" s="20" t="str">
        <f>base_arroz!A45</f>
        <v>2022/2023</v>
      </c>
      <c r="B45" s="115">
        <f>base_arroz!B45/0.65</f>
        <v>0.11538461538461538</v>
      </c>
      <c r="C45" s="115">
        <f>base_arroz!C45</f>
        <v>1.2689999999999999</v>
      </c>
      <c r="D45" s="115">
        <f>base_arroz!D45/0.65</f>
        <v>0</v>
      </c>
      <c r="E45" s="115">
        <f>base_arroz!E45</f>
        <v>1.380597014925373</v>
      </c>
      <c r="F45" s="115">
        <f>base_arroz!F45/0.65</f>
        <v>6.9230769230769221E-2</v>
      </c>
      <c r="G45" s="115">
        <f>base_arroz!G45/0.65</f>
        <v>1.3184615384615384</v>
      </c>
      <c r="H45" s="116">
        <f>base_arroz!H45/0.65</f>
        <v>3.5384615384615382E-2</v>
      </c>
      <c r="I45" s="78">
        <f>base_arroz!I45</f>
        <v>0.51111111111111096</v>
      </c>
    </row>
    <row r="46" spans="1:9" ht="15" x14ac:dyDescent="0.25">
      <c r="A46" s="20" t="str">
        <f>base_arroz!A46</f>
        <v>2023/2024</v>
      </c>
      <c r="B46" s="115">
        <f>base_arroz!B46/0.65</f>
        <v>3.5384615384615382E-2</v>
      </c>
      <c r="C46" s="115">
        <f>base_arroz!C46</f>
        <v>1.284</v>
      </c>
      <c r="D46" s="115">
        <f>base_arroz!D46/0.65</f>
        <v>0</v>
      </c>
      <c r="E46" s="115">
        <f>base_arroz!E46</f>
        <v>1.317910447761194</v>
      </c>
      <c r="F46" s="115">
        <f>base_arroz!F46/0.65</f>
        <v>6.9230769230769221E-2</v>
      </c>
      <c r="G46" s="115">
        <f>base_arroz!G46/0.65</f>
        <v>1.2307692307692308</v>
      </c>
      <c r="H46" s="116">
        <f>base_arroz!H46/0.65</f>
        <v>5.8461538461538461E-2</v>
      </c>
      <c r="I46" s="78">
        <f>base_arroz!I46</f>
        <v>0.844444444444444</v>
      </c>
    </row>
    <row r="47" spans="1:9" ht="15" x14ac:dyDescent="0.25">
      <c r="A47" s="79" t="str">
        <f>base_arroz!A47</f>
        <v>2024/2025</v>
      </c>
      <c r="B47" s="119">
        <f>base_arroz!B47/0.65</f>
        <v>5.8461538461538461E-2</v>
      </c>
      <c r="C47" s="119">
        <f>base_arroz!C47</f>
        <v>1.343</v>
      </c>
      <c r="D47" s="119">
        <f>base_arroz!D47/0.65</f>
        <v>0</v>
      </c>
      <c r="E47" s="119">
        <f>base_arroz!E47</f>
        <v>1.4</v>
      </c>
      <c r="F47" s="119">
        <f>base_arroz!F47/0.65</f>
        <v>6.9230769230769221E-2</v>
      </c>
      <c r="G47" s="119">
        <f>base_arroz!G47/0.65</f>
        <v>1.3076923076923077</v>
      </c>
      <c r="H47" s="120">
        <f>base_arroz!H47/0.65</f>
        <v>6.6153846153846146E-2</v>
      </c>
      <c r="I47" s="81">
        <f>base_arroz!I47</f>
        <v>0.95555555555555505</v>
      </c>
    </row>
    <row r="48" spans="1:9" ht="15" hidden="1" x14ac:dyDescent="0.25">
      <c r="A48" s="20">
        <f>base_arroz!A48</f>
        <v>0</v>
      </c>
      <c r="B48" s="76">
        <f>[1]Usda_arroz!B48/1000*$I$30</f>
        <v>0</v>
      </c>
      <c r="C48" s="76">
        <f>[1]Usda_arroz!C48/1000*$I$30</f>
        <v>0</v>
      </c>
      <c r="D48" s="76">
        <f>[1]Usda_arroz!D48/1000*$I$30</f>
        <v>0</v>
      </c>
      <c r="E48" s="76">
        <f>[1]Usda_arroz!E48/1000*$I$30</f>
        <v>0</v>
      </c>
      <c r="F48" s="76">
        <f>[1]Usda_arroz!F48/1000*$I$30</f>
        <v>0</v>
      </c>
      <c r="G48" s="76">
        <f>[1]Usda_arroz!G48/1000*$I$30</f>
        <v>0</v>
      </c>
      <c r="H48" s="85">
        <f>[1]Usda_arroz!H48/1000*$I$30</f>
        <v>0</v>
      </c>
      <c r="I48" s="78">
        <f>[1]Usda_arroz!I48</f>
        <v>0</v>
      </c>
    </row>
    <row r="49" spans="1:9" ht="15" hidden="1" x14ac:dyDescent="0.25">
      <c r="A49" s="20">
        <f>base_arroz!A49</f>
        <v>0</v>
      </c>
      <c r="B49" s="76">
        <f>[1]Usda_arroz!B49/1000*$I$30</f>
        <v>0</v>
      </c>
      <c r="C49" s="76">
        <f>[1]Usda_arroz!C49/1000*$I$30</f>
        <v>0</v>
      </c>
      <c r="D49" s="76">
        <f>[1]Usda_arroz!D49/1000*$I$30</f>
        <v>0</v>
      </c>
      <c r="E49" s="76">
        <f>[1]Usda_arroz!E49/1000*$I$30</f>
        <v>0</v>
      </c>
      <c r="F49" s="76">
        <f>[1]Usda_arroz!F49/1000*$I$30</f>
        <v>0</v>
      </c>
      <c r="G49" s="76">
        <f>[1]Usda_arroz!G49/1000*$I$30</f>
        <v>0</v>
      </c>
      <c r="H49" s="85">
        <f>[1]Usda_arroz!H49/1000*$I$30</f>
        <v>0</v>
      </c>
      <c r="I49" s="78">
        <f>[1]Usda_arroz!I49</f>
        <v>0</v>
      </c>
    </row>
    <row r="50" spans="1:9" ht="15" hidden="1" x14ac:dyDescent="0.25">
      <c r="A50" s="20">
        <f>base_arroz!A50</f>
        <v>0</v>
      </c>
      <c r="B50" s="76">
        <f>[1]Usda_arroz!B50/1000*$I$30</f>
        <v>0</v>
      </c>
      <c r="C50" s="76">
        <f>[1]Usda_arroz!C50/1000*$I$30</f>
        <v>0</v>
      </c>
      <c r="D50" s="76">
        <f>[1]Usda_arroz!D50/1000*$I$30</f>
        <v>0</v>
      </c>
      <c r="E50" s="76">
        <f>[1]Usda_arroz!E50/1000*$I$30</f>
        <v>0</v>
      </c>
      <c r="F50" s="76">
        <f>[1]Usda_arroz!F50/1000*$I$30</f>
        <v>0</v>
      </c>
      <c r="G50" s="76">
        <f>[1]Usda_arroz!G50/1000*$I$30</f>
        <v>0</v>
      </c>
      <c r="H50" s="85">
        <f>[1]Usda_arroz!H50/1000*$I$30</f>
        <v>0</v>
      </c>
      <c r="I50" s="78">
        <f>[1]Usda_arroz!I50</f>
        <v>0</v>
      </c>
    </row>
    <row r="51" spans="1:9" ht="15" hidden="1" x14ac:dyDescent="0.25">
      <c r="A51" s="20">
        <f>base_arroz!A51</f>
        <v>0</v>
      </c>
      <c r="B51" s="76">
        <f>[1]Usda_arroz!B51/1000*$I$30</f>
        <v>0</v>
      </c>
      <c r="C51" s="76">
        <f>[1]Usda_arroz!C51/1000*$I$30</f>
        <v>0</v>
      </c>
      <c r="D51" s="76">
        <f>[1]Usda_arroz!D51/1000*$I$30</f>
        <v>0</v>
      </c>
      <c r="E51" s="76">
        <f>[1]Usda_arroz!E51/1000*$I$30</f>
        <v>0</v>
      </c>
      <c r="F51" s="76">
        <f>[1]Usda_arroz!F51/1000*$I$30</f>
        <v>0</v>
      </c>
      <c r="G51" s="76">
        <f>[1]Usda_arroz!G51/1000*$I$30</f>
        <v>0</v>
      </c>
      <c r="H51" s="85">
        <f>[1]Usda_arroz!H51/1000*$I$30</f>
        <v>0</v>
      </c>
      <c r="I51" s="78">
        <f>[1]Usda_arroz!I51</f>
        <v>0</v>
      </c>
    </row>
    <row r="52" spans="1:9" ht="15" hidden="1" x14ac:dyDescent="0.25">
      <c r="A52" s="20">
        <f>[1]Usda_arroz!A52</f>
        <v>0</v>
      </c>
      <c r="B52" s="76">
        <f>[1]Usda_arroz!B52/1000*$I$30</f>
        <v>0</v>
      </c>
      <c r="C52" s="76">
        <f>[1]Usda_arroz!C52/1000*$I$30</f>
        <v>0</v>
      </c>
      <c r="D52" s="76">
        <f>[1]Usda_arroz!D52/1000*$I$30</f>
        <v>0</v>
      </c>
      <c r="E52" s="76">
        <f>[1]Usda_arroz!E52/1000*$I$30</f>
        <v>0</v>
      </c>
      <c r="F52" s="76">
        <f>[1]Usda_arroz!F52/1000*$I$30</f>
        <v>0</v>
      </c>
      <c r="G52" s="76">
        <f>[1]Usda_arroz!G52/1000*$I$30</f>
        <v>0</v>
      </c>
      <c r="H52" s="85">
        <f>[1]Usda_arroz!H52/1000*$I$30</f>
        <v>0</v>
      </c>
      <c r="I52" s="78">
        <f>[1]Usda_arroz!I52</f>
        <v>0</v>
      </c>
    </row>
    <row r="53" spans="1:9" ht="15" hidden="1" x14ac:dyDescent="0.25">
      <c r="A53" s="20">
        <f>[1]Usda_arroz!A53</f>
        <v>0</v>
      </c>
      <c r="B53" s="76">
        <f>[1]Usda_arroz!B53/1000*$I$30</f>
        <v>0</v>
      </c>
      <c r="C53" s="76">
        <f>[1]Usda_arroz!C53/1000*$I$30</f>
        <v>0</v>
      </c>
      <c r="D53" s="76">
        <f>[1]Usda_arroz!D53/1000*$I$30</f>
        <v>0</v>
      </c>
      <c r="E53" s="76">
        <f>[1]Usda_arroz!E53/1000*$I$30</f>
        <v>0</v>
      </c>
      <c r="F53" s="76">
        <f>[1]Usda_arroz!F53/1000*$I$30</f>
        <v>0</v>
      </c>
      <c r="G53" s="76">
        <f>[1]Usda_arroz!G53/1000*$I$30</f>
        <v>0</v>
      </c>
      <c r="H53" s="85">
        <f>[1]Usda_arroz!H53/1000*$I$30</f>
        <v>0</v>
      </c>
      <c r="I53" s="78">
        <f>[1]Usda_arroz!I53</f>
        <v>0</v>
      </c>
    </row>
    <row r="54" spans="1:9" ht="15" hidden="1" x14ac:dyDescent="0.25">
      <c r="A54" s="20">
        <f>[1]Usda_arroz!A54</f>
        <v>0</v>
      </c>
      <c r="B54" s="76">
        <f>[1]Usda_arroz!B54/1000*$I$30</f>
        <v>0</v>
      </c>
      <c r="C54" s="76">
        <f>[1]Usda_arroz!C54/1000*$I$30</f>
        <v>0</v>
      </c>
      <c r="D54" s="76">
        <f>[1]Usda_arroz!D54/1000*$I$30</f>
        <v>0</v>
      </c>
      <c r="E54" s="76">
        <f>[1]Usda_arroz!E54/1000*$I$30</f>
        <v>0</v>
      </c>
      <c r="F54" s="76">
        <f>[1]Usda_arroz!F54/1000*$I$30</f>
        <v>0</v>
      </c>
      <c r="G54" s="76">
        <f>[1]Usda_arroz!G54/1000*$I$30</f>
        <v>0</v>
      </c>
      <c r="H54" s="85">
        <f>[1]Usda_arroz!H54/1000*$I$30</f>
        <v>0</v>
      </c>
      <c r="I54" s="78">
        <f>[1]Usda_arroz!I54</f>
        <v>0</v>
      </c>
    </row>
    <row r="55" spans="1:9" ht="15" hidden="1" x14ac:dyDescent="0.25">
      <c r="A55" s="79">
        <f>[1]Usda_arroz!A55</f>
        <v>0</v>
      </c>
      <c r="B55" s="80">
        <f>[1]Usda_arroz!B55/1000*$I$30</f>
        <v>0</v>
      </c>
      <c r="C55" s="80">
        <f>[1]Usda_arroz!C55/1000*$I$30</f>
        <v>0</v>
      </c>
      <c r="D55" s="80">
        <f>[1]Usda_arroz!D55/1000*$I$30</f>
        <v>0</v>
      </c>
      <c r="E55" s="80">
        <f>[1]Usda_arroz!E55/1000*$I$30</f>
        <v>0</v>
      </c>
      <c r="F55" s="80">
        <f>[1]Usda_arroz!F55/1000*$I$30</f>
        <v>0</v>
      </c>
      <c r="G55" s="80">
        <f>[1]Usda_arroz!G55/1000*$I$30</f>
        <v>0</v>
      </c>
      <c r="H55" s="87">
        <f>[1]Usda_arroz!H55/1000*$I$30</f>
        <v>0</v>
      </c>
      <c r="I55" s="81">
        <f>[1]Usda_arroz!I55</f>
        <v>0</v>
      </c>
    </row>
    <row r="56" spans="1:9" x14ac:dyDescent="0.25">
      <c r="A56" s="2" t="str">
        <f>[2]Planilha1!$E$2</f>
        <v>Fonte: Usda (www.usda.gov) - junho-2024</v>
      </c>
    </row>
    <row r="57" spans="1:9" ht="15.75" x14ac:dyDescent="0.25">
      <c r="A57" s="122" t="s">
        <v>98</v>
      </c>
      <c r="B57" s="122"/>
      <c r="C57" s="122"/>
      <c r="D57" s="122"/>
      <c r="E57" s="122"/>
      <c r="F57" s="122"/>
      <c r="G57" s="122"/>
      <c r="H57" s="122"/>
      <c r="I57" s="122"/>
    </row>
    <row r="58" spans="1:9" hidden="1" x14ac:dyDescent="0.25"/>
    <row r="59" spans="1:9" ht="14.45" hidden="1" customHeight="1" x14ac:dyDescent="0.25"/>
    <row r="60" spans="1:9" ht="45" x14ac:dyDescent="0.25">
      <c r="A60" s="112" t="s">
        <v>39</v>
      </c>
      <c r="B60" s="114" t="s">
        <v>89</v>
      </c>
      <c r="C60" s="114" t="s">
        <v>90</v>
      </c>
      <c r="D60" s="114" t="s">
        <v>91</v>
      </c>
      <c r="E60" s="114" t="s">
        <v>92</v>
      </c>
      <c r="F60" s="114" t="s">
        <v>99</v>
      </c>
      <c r="G60" s="114" t="s">
        <v>100</v>
      </c>
      <c r="H60" s="114" t="s">
        <v>95</v>
      </c>
      <c r="I60" s="113" t="s">
        <v>101</v>
      </c>
    </row>
    <row r="61" spans="1:9" ht="15" x14ac:dyDescent="0.25">
      <c r="A61" s="20" t="str">
        <f>[3]Conab_arroz!A4</f>
        <v>2014/15</v>
      </c>
      <c r="B61" s="115">
        <f>[3]Conab_arroz!B4/1000</f>
        <v>2.3048999999999999</v>
      </c>
      <c r="C61" s="115">
        <f>[3]Conab_arroz!C4/1000</f>
        <v>12.448600000000001</v>
      </c>
      <c r="D61" s="115">
        <f>[3]Conab_arroz!D4/1000</f>
        <v>0.51</v>
      </c>
      <c r="E61" s="115">
        <f>[3]Conab_arroz!E4/1000</f>
        <v>15.263500000000001</v>
      </c>
      <c r="F61" s="115">
        <f>[3]Conab_arroz!F4/1000</f>
        <v>11.830500000000001</v>
      </c>
      <c r="G61" s="115">
        <f>[3]Conab_arroz!G4/1000</f>
        <v>1.3110999999999999</v>
      </c>
      <c r="H61" s="116">
        <f>[3]Conab_arroz!H4/1000</f>
        <v>2.1219000000000001</v>
      </c>
      <c r="I61" s="78">
        <f>[3]Conab_arroz!I4</f>
        <v>0.1793584379358438</v>
      </c>
    </row>
    <row r="62" spans="1:9" ht="15" x14ac:dyDescent="0.25">
      <c r="A62" s="20" t="str">
        <f>[3]Conab_arroz!A5</f>
        <v>2015/16</v>
      </c>
      <c r="B62" s="115">
        <f>[3]Conab_arroz!B5/1000</f>
        <v>2.1219000000000001</v>
      </c>
      <c r="C62" s="115">
        <f>[3]Conab_arroz!C5/1000</f>
        <v>10.603</v>
      </c>
      <c r="D62" s="115">
        <f>[3]Conab_arroz!D5/1000</f>
        <v>1.0440999999999998</v>
      </c>
      <c r="E62" s="115">
        <f>[3]Conab_arroz!E5/1000</f>
        <v>13.769</v>
      </c>
      <c r="F62" s="115">
        <f>[3]Conab_arroz!F5/1000</f>
        <v>11.0966</v>
      </c>
      <c r="G62" s="115">
        <f>[3]Conab_arroz!G5/1000</f>
        <v>0.9355</v>
      </c>
      <c r="H62" s="116">
        <f>[3]Conab_arroz!H5/1000</f>
        <v>1.7368999999999997</v>
      </c>
      <c r="I62" s="78">
        <f>[3]Conab_arroz!I5</f>
        <v>0.15652542220139498</v>
      </c>
    </row>
    <row r="63" spans="1:9" ht="15" x14ac:dyDescent="0.25">
      <c r="A63" s="20" t="str">
        <f>[3]Conab_arroz!A6</f>
        <v>2016/17</v>
      </c>
      <c r="B63" s="115">
        <f>[3]Conab_arroz!B6/1000</f>
        <v>1.7369000000000001</v>
      </c>
      <c r="C63" s="115">
        <f>[3]Conab_arroz!C6/1000</f>
        <v>12.3278</v>
      </c>
      <c r="D63" s="115">
        <f>[3]Conab_arroz!D6/1000</f>
        <v>1.1416999999999999</v>
      </c>
      <c r="E63" s="115">
        <f>[3]Conab_arroz!E6/1000</f>
        <v>15.2064</v>
      </c>
      <c r="F63" s="115">
        <f>[3]Conab_arroz!F6/1000</f>
        <v>12.2157</v>
      </c>
      <c r="G63" s="115">
        <f>[3]Conab_arroz!G6/1000</f>
        <v>0.86879999999999991</v>
      </c>
      <c r="H63" s="116">
        <f>[3]Conab_arroz!H6/1000</f>
        <v>2.1218999999999988</v>
      </c>
      <c r="I63" s="78">
        <f>[3]Conab_arroz!I6</f>
        <v>0.17370269407401939</v>
      </c>
    </row>
    <row r="64" spans="1:9" ht="15" x14ac:dyDescent="0.25">
      <c r="A64" s="20" t="str">
        <f>[3]Conab_arroz!A7</f>
        <v>2017/18</v>
      </c>
      <c r="B64" s="115">
        <f>[3]Conab_arroz!B7/1000</f>
        <v>2.1218999999999988</v>
      </c>
      <c r="C64" s="115">
        <f>[3]Conab_arroz!C7/1000</f>
        <v>12.064200000000001</v>
      </c>
      <c r="D64" s="115">
        <f>[3]Conab_arroz!D7/1000</f>
        <v>0.8427</v>
      </c>
      <c r="E64" s="115">
        <f>[3]Conab_arroz!E7/1000</f>
        <v>15.028799999999999</v>
      </c>
      <c r="F64" s="115">
        <f>[3]Conab_arroz!F7/1000</f>
        <v>10.793700000000001</v>
      </c>
      <c r="G64" s="115">
        <f>[3]Conab_arroz!G7/1000</f>
        <v>1.8092999999999999</v>
      </c>
      <c r="H64" s="116">
        <f>[3]Conab_arroz!H7/1000</f>
        <v>2.4257999999999984</v>
      </c>
      <c r="I64" s="78">
        <f>[3]Conab_arroz!I7</f>
        <v>0.22474221073403913</v>
      </c>
    </row>
    <row r="65" spans="1:9" ht="15" x14ac:dyDescent="0.25">
      <c r="A65" s="20" t="str">
        <f>[3]Conab_arroz!A8</f>
        <v>2018/19</v>
      </c>
      <c r="B65" s="115">
        <f>[3]Conab_arroz!B8/1000</f>
        <v>2.4257999999999984</v>
      </c>
      <c r="C65" s="115">
        <f>[3]Conab_arroz!C8/1000</f>
        <v>10.483600000000001</v>
      </c>
      <c r="D65" s="115">
        <f>[3]Conab_arroz!D8/1000</f>
        <v>1.0125</v>
      </c>
      <c r="E65" s="115">
        <f>[3]Conab_arroz!E8/1000</f>
        <v>13.921899999999997</v>
      </c>
      <c r="F65" s="115">
        <f>[3]Conab_arroz!F8/1000</f>
        <v>10.544600000000001</v>
      </c>
      <c r="G65" s="115">
        <f>[3]Conab_arroz!G8/1000</f>
        <v>1.4322999999999999</v>
      </c>
      <c r="H65" s="116">
        <f>[3]Conab_arroz!H8/1000</f>
        <v>1.9449999999999974</v>
      </c>
      <c r="I65" s="78">
        <f>[3]Conab_arroz!I8</f>
        <v>0.1844546023557079</v>
      </c>
    </row>
    <row r="66" spans="1:9" ht="15" x14ac:dyDescent="0.25">
      <c r="A66" s="20" t="str">
        <f>[3]Conab_arroz!A9</f>
        <v>2019/20</v>
      </c>
      <c r="B66" s="115">
        <f>[3]Conab_arroz!B9/1000</f>
        <v>1.9449999999999974</v>
      </c>
      <c r="C66" s="115">
        <f>[3]Conab_arroz!C9/1000</f>
        <v>11.183399999999999</v>
      </c>
      <c r="D66" s="115">
        <f>[3]Conab_arroz!D9/1000</f>
        <v>1.2807999999999999</v>
      </c>
      <c r="E66" s="115">
        <f>[3]Conab_arroz!E9/1000</f>
        <v>14.409199999999997</v>
      </c>
      <c r="F66" s="115">
        <f>[3]Conab_arroz!F9/1000</f>
        <v>10.708299999999999</v>
      </c>
      <c r="G66" s="115">
        <f>[3]Conab_arroz!G9/1000</f>
        <v>1.8134000000000001</v>
      </c>
      <c r="H66" s="116">
        <f>[3]Conab_arroz!H9/1000</f>
        <v>1.8874999999999977</v>
      </c>
      <c r="I66" s="78">
        <f>[3]Conab_arroz!I9</f>
        <v>0.17626514012494959</v>
      </c>
    </row>
    <row r="67" spans="1:9" ht="15" x14ac:dyDescent="0.25">
      <c r="A67" s="20" t="str">
        <f>[3]Conab_arroz!A10</f>
        <v>2020/21</v>
      </c>
      <c r="B67" s="115">
        <f>[3]Conab_arroz!B10/1000</f>
        <v>1.8874999999999977</v>
      </c>
      <c r="C67" s="115">
        <f>[3]Conab_arroz!C10/1000</f>
        <v>11.766399999999999</v>
      </c>
      <c r="D67" s="115">
        <f>[3]Conab_arroz!D10/1000</f>
        <v>1.0041</v>
      </c>
      <c r="E67" s="115">
        <f>[3]Conab_arroz!E10/1000</f>
        <v>14.657999999999998</v>
      </c>
      <c r="F67" s="115">
        <f>[3]Conab_arroz!F10/1000</f>
        <v>10.8324</v>
      </c>
      <c r="G67" s="115">
        <f>[3]Conab_arroz!G10/1000</f>
        <v>1.1435</v>
      </c>
      <c r="H67" s="116">
        <f>[3]Conab_arroz!H10/1000</f>
        <v>2.6820999999999984</v>
      </c>
      <c r="I67" s="78">
        <f>[3]Conab_arroz!I10</f>
        <v>0.24759979321295361</v>
      </c>
    </row>
    <row r="68" spans="1:9" ht="15" x14ac:dyDescent="0.25">
      <c r="A68" s="20" t="str">
        <f>[3]Conab_arroz!A11</f>
        <v>2021/22</v>
      </c>
      <c r="B68" s="115">
        <f>[3]Conab_arroz!B11/1000</f>
        <v>2.6820999999999984</v>
      </c>
      <c r="C68" s="115">
        <f>[3]Conab_arroz!C11/1000</f>
        <v>10.7805</v>
      </c>
      <c r="D68" s="115">
        <f>[3]Conab_arroz!D11/1000</f>
        <v>1.2122999999999999</v>
      </c>
      <c r="E68" s="115">
        <f>[3]Conab_arroz!E11/1000</f>
        <v>14.674899999999997</v>
      </c>
      <c r="F68" s="115">
        <f>[3]Conab_arroz!F11/1000</f>
        <v>9.9966000000000008</v>
      </c>
      <c r="G68" s="115">
        <f>[3]Conab_arroz!G11/1000</f>
        <v>2.1113000000000004</v>
      </c>
      <c r="H68" s="116">
        <f>[3]Conab_arroz!H11/1000</f>
        <v>2.5669999999999971</v>
      </c>
      <c r="I68" s="78">
        <f>[3]Conab_arroz!I11</f>
        <v>0.2567873076846125</v>
      </c>
    </row>
    <row r="69" spans="1:9" ht="15" x14ac:dyDescent="0.25">
      <c r="A69" s="20" t="str">
        <f>[3]Conab_arroz!A12</f>
        <v>2022/23</v>
      </c>
      <c r="B69" s="115">
        <f>[3]Conab_arroz!B12/1000</f>
        <v>2.5669999999999971</v>
      </c>
      <c r="C69" s="115">
        <f>[3]Conab_arroz!C12/1000</f>
        <v>10.031799999999999</v>
      </c>
      <c r="D69" s="115">
        <f>[3]Conab_arroz!D12/1000</f>
        <v>1.4424999999999999</v>
      </c>
      <c r="E69" s="115">
        <f>[3]Conab_arroz!E12/1000</f>
        <v>14.041299999999996</v>
      </c>
      <c r="F69" s="115">
        <f>[3]Conab_arroz!F12/1000</f>
        <v>10.5</v>
      </c>
      <c r="G69" s="115">
        <f>[3]Conab_arroz!G12/1000</f>
        <v>1.7539</v>
      </c>
      <c r="H69" s="116">
        <f>[3]Conab_arroz!H12/1000</f>
        <v>1.7873999999999954</v>
      </c>
      <c r="I69" s="78">
        <f>[3]Conab_arroz!I12</f>
        <v>0.17022857142857101</v>
      </c>
    </row>
    <row r="70" spans="1:9" ht="15" x14ac:dyDescent="0.25">
      <c r="A70" s="79" t="str">
        <f>[3]Conab_arroz!A13</f>
        <v>2023/24</v>
      </c>
      <c r="B70" s="119">
        <f>[3]Conab_arroz!B13/1000</f>
        <v>1.7873999999999954</v>
      </c>
      <c r="C70" s="119">
        <f>[3]Conab_arroz!C13/1000</f>
        <v>10.395700000000001</v>
      </c>
      <c r="D70" s="119">
        <f>[3]Conab_arroz!D13/1000</f>
        <v>2.2000000000000002</v>
      </c>
      <c r="E70" s="119">
        <f>[3]Conab_arroz!E13/1000</f>
        <v>14.383099999999997</v>
      </c>
      <c r="F70" s="119">
        <f>[3]Conab_arroz!F13/1000</f>
        <v>11</v>
      </c>
      <c r="G70" s="119">
        <f>[3]Conab_arroz!G13/1000</f>
        <v>1.2</v>
      </c>
      <c r="H70" s="120">
        <f>[3]Conab_arroz!H13/1000</f>
        <v>2.1830999999999969</v>
      </c>
      <c r="I70" s="81">
        <f>[3]Conab_arroz!I13</f>
        <v>0.19846363636363606</v>
      </c>
    </row>
    <row r="71" spans="1:9" x14ac:dyDescent="0.25">
      <c r="A71" s="3" t="str">
        <f>[2]Planilha1!$E$3</f>
        <v>Fonte: Conab (www.conab.gov.br) - Safra 2023/24 - 9° Levantamento da safra de grãos - junho-2024</v>
      </c>
    </row>
  </sheetData>
  <mergeCells count="2">
    <mergeCell ref="B1:H1"/>
    <mergeCell ref="A57:I57"/>
  </mergeCells>
  <pageMargins left="0.59055118110236227" right="0.11811023622047245" top="1.1417322834645669" bottom="0.55118110236220474" header="0.31496062992125984" footer="0.31496062992125984"/>
  <pageSetup paperSize="9" scale="93" fitToWidth="2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Arroz em Casca</oddHeader>
  </headerFooter>
  <rowBreaks count="1" manualBreakCount="1">
    <brk id="5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99D2-920E-477D-A778-C7EFFAB8D115}">
  <sheetPr>
    <pageSetUpPr fitToPage="1"/>
  </sheetPr>
  <dimension ref="A1:J57"/>
  <sheetViews>
    <sheetView showGridLines="0" topLeftCell="A16" zoomScale="95" zoomScaleNormal="95" zoomScaleSheetLayoutView="85" workbookViewId="0">
      <selection activeCell="K64" sqref="K64"/>
    </sheetView>
  </sheetViews>
  <sheetFormatPr defaultColWidth="9.140625" defaultRowHeight="12.75" x14ac:dyDescent="0.25"/>
  <cols>
    <col min="1" max="1" width="15.140625" style="37" bestFit="1" customWidth="1"/>
    <col min="2" max="3" width="9.140625" style="37"/>
    <col min="4" max="4" width="7.28515625" style="37" customWidth="1"/>
    <col min="5" max="6" width="9.140625" style="37"/>
    <col min="7" max="7" width="6.28515625" style="37" bestFit="1" customWidth="1"/>
    <col min="8" max="9" width="9.140625" style="37"/>
    <col min="10" max="10" width="6.28515625" style="37" bestFit="1" customWidth="1"/>
    <col min="11" max="16384" width="9.140625" style="37"/>
  </cols>
  <sheetData>
    <row r="1" spans="1:10" ht="15.75" x14ac:dyDescent="0.25">
      <c r="A1" s="46" t="s">
        <v>54</v>
      </c>
    </row>
    <row r="2" spans="1:10" ht="17.25" customHeight="1" x14ac:dyDescent="0.25">
      <c r="A2" s="46" t="s">
        <v>40</v>
      </c>
    </row>
    <row r="3" spans="1:10" hidden="1" x14ac:dyDescent="0.25"/>
    <row r="5" spans="1:10" x14ac:dyDescent="0.25">
      <c r="A5" s="134" t="s">
        <v>5</v>
      </c>
      <c r="B5" s="135" t="s">
        <v>1</v>
      </c>
      <c r="C5" s="135"/>
      <c r="D5" s="135"/>
      <c r="E5" s="136" t="s">
        <v>2</v>
      </c>
      <c r="F5" s="136"/>
      <c r="G5" s="136"/>
      <c r="H5" s="135" t="s">
        <v>3</v>
      </c>
      <c r="I5" s="135"/>
      <c r="J5" s="137"/>
    </row>
    <row r="6" spans="1:10" x14ac:dyDescent="0.25">
      <c r="A6" s="134"/>
      <c r="B6" s="38" t="str">
        <f>'[4]Arroz Total'!B6</f>
        <v>Safra 22/23</v>
      </c>
      <c r="C6" s="38" t="str">
        <f>'[4]Arroz Total'!C6</f>
        <v>Safra 23/24</v>
      </c>
      <c r="D6" s="38" t="s">
        <v>4</v>
      </c>
      <c r="E6" s="38" t="str">
        <f>'[4]Arroz Total'!E6</f>
        <v>Safra 22/23</v>
      </c>
      <c r="F6" s="38" t="str">
        <f>'[4]Arroz Total'!F6</f>
        <v>Safra 23/24</v>
      </c>
      <c r="G6" s="38" t="s">
        <v>4</v>
      </c>
      <c r="H6" s="38" t="str">
        <f>'[4]Arroz Total'!H6</f>
        <v>Safra 22/23</v>
      </c>
      <c r="I6" s="38" t="str">
        <f>'[4]Arroz Total'!I6</f>
        <v>Safra 23/24</v>
      </c>
      <c r="J6" s="47" t="s">
        <v>4</v>
      </c>
    </row>
    <row r="7" spans="1:10" x14ac:dyDescent="0.25">
      <c r="A7" s="134"/>
      <c r="B7" s="38" t="s">
        <v>6</v>
      </c>
      <c r="C7" s="38" t="s">
        <v>7</v>
      </c>
      <c r="D7" s="38" t="s">
        <v>8</v>
      </c>
      <c r="E7" s="38" t="s">
        <v>9</v>
      </c>
      <c r="F7" s="38" t="s">
        <v>10</v>
      </c>
      <c r="G7" s="38" t="s">
        <v>11</v>
      </c>
      <c r="H7" s="38" t="s">
        <v>12</v>
      </c>
      <c r="I7" s="38" t="s">
        <v>13</v>
      </c>
      <c r="J7" s="47" t="s">
        <v>14</v>
      </c>
    </row>
    <row r="8" spans="1:10" x14ac:dyDescent="0.25">
      <c r="A8" s="48" t="str">
        <f>'[4]Arroz Total'!A8</f>
        <v>NORTE</v>
      </c>
      <c r="B8" s="39">
        <f>'[4]Arroz Total'!B8</f>
        <v>181.3</v>
      </c>
      <c r="C8" s="39">
        <f>'[4]Arroz Total'!C8</f>
        <v>214.29999999999998</v>
      </c>
      <c r="D8" s="39">
        <f>'[4]Arroz Total'!D8</f>
        <v>18.2</v>
      </c>
      <c r="E8" s="40">
        <f>'[4]Arroz Total'!E8</f>
        <v>4793.5598455598456</v>
      </c>
      <c r="F8" s="40">
        <f>'[4]Arroz Total'!F8</f>
        <v>4708.398040130658</v>
      </c>
      <c r="G8" s="39">
        <f>'[4]Arroz Total'!G8</f>
        <v>-1.8</v>
      </c>
      <c r="H8" s="39">
        <f>'[4]Arroz Total'!H8</f>
        <v>869.1</v>
      </c>
      <c r="I8" s="39">
        <f>'[4]Arroz Total'!I8</f>
        <v>1009.0000000000001</v>
      </c>
      <c r="J8" s="49">
        <f>'[4]Arroz Total'!J8</f>
        <v>16.100000000000001</v>
      </c>
    </row>
    <row r="9" spans="1:10" x14ac:dyDescent="0.25">
      <c r="A9" s="50" t="str">
        <f>'[4]Arroz Total'!A9</f>
        <v>RR</v>
      </c>
      <c r="B9" s="41">
        <f>'[4]Arroz Total'!B9</f>
        <v>12</v>
      </c>
      <c r="C9" s="41">
        <f>'[4]Arroz Total'!C9</f>
        <v>12.1</v>
      </c>
      <c r="D9" s="41">
        <f>'[4]Arroz Total'!D9</f>
        <v>0.8</v>
      </c>
      <c r="E9" s="42">
        <f>'[4]Arroz Total'!E9</f>
        <v>7417</v>
      </c>
      <c r="F9" s="42">
        <f>'[4]Arroz Total'!F9</f>
        <v>7530.9999999999991</v>
      </c>
      <c r="G9" s="43">
        <f>'[4]Arroz Total'!G9</f>
        <v>1.5</v>
      </c>
      <c r="H9" s="41">
        <f>'[4]Arroz Total'!H9</f>
        <v>89</v>
      </c>
      <c r="I9" s="41">
        <f>'[4]Arroz Total'!I9</f>
        <v>91.1</v>
      </c>
      <c r="J9" s="51">
        <f>'[4]Arroz Total'!J9</f>
        <v>2.4</v>
      </c>
    </row>
    <row r="10" spans="1:10" x14ac:dyDescent="0.25">
      <c r="A10" s="50" t="str">
        <f>'[4]Arroz Total'!A10</f>
        <v>RO</v>
      </c>
      <c r="B10" s="41">
        <f>'[4]Arroz Total'!B10</f>
        <v>37.299999999999997</v>
      </c>
      <c r="C10" s="41">
        <f>'[4]Arroz Total'!C10</f>
        <v>41.1</v>
      </c>
      <c r="D10" s="41">
        <f>'[4]Arroz Total'!D10</f>
        <v>10.199999999999999</v>
      </c>
      <c r="E10" s="42">
        <f>'[4]Arroz Total'!E10</f>
        <v>3294</v>
      </c>
      <c r="F10" s="42">
        <f>'[4]Arroz Total'!F10</f>
        <v>3258.0000000000005</v>
      </c>
      <c r="G10" s="43">
        <f>'[4]Arroz Total'!G10</f>
        <v>-1.1000000000000001</v>
      </c>
      <c r="H10" s="41">
        <f>'[4]Arroz Total'!H10</f>
        <v>122.9</v>
      </c>
      <c r="I10" s="41">
        <f>'[4]Arroz Total'!I10</f>
        <v>133.9</v>
      </c>
      <c r="J10" s="51">
        <f>'[4]Arroz Total'!J10</f>
        <v>9</v>
      </c>
    </row>
    <row r="11" spans="1:10" x14ac:dyDescent="0.25">
      <c r="A11" s="50" t="str">
        <f>'[4]Arroz Total'!A11</f>
        <v>AC</v>
      </c>
      <c r="B11" s="41">
        <f>'[4]Arroz Total'!B11</f>
        <v>3.7</v>
      </c>
      <c r="C11" s="41">
        <f>'[4]Arroz Total'!C11</f>
        <v>3.8</v>
      </c>
      <c r="D11" s="41">
        <f>'[4]Arroz Total'!D11</f>
        <v>2.7</v>
      </c>
      <c r="E11" s="42">
        <f>'[4]Arroz Total'!E11</f>
        <v>1170</v>
      </c>
      <c r="F11" s="42">
        <f>'[4]Arroz Total'!F11</f>
        <v>1181</v>
      </c>
      <c r="G11" s="43">
        <f>'[4]Arroz Total'!G11</f>
        <v>0.9</v>
      </c>
      <c r="H11" s="41">
        <f>'[4]Arroz Total'!H11</f>
        <v>4.3</v>
      </c>
      <c r="I11" s="41">
        <f>'[4]Arroz Total'!I11</f>
        <v>4.5</v>
      </c>
      <c r="J11" s="51">
        <f>'[4]Arroz Total'!J11</f>
        <v>4.7</v>
      </c>
    </row>
    <row r="12" spans="1:10" x14ac:dyDescent="0.25">
      <c r="A12" s="50" t="str">
        <f>'[4]Arroz Total'!A12</f>
        <v>AM</v>
      </c>
      <c r="B12" s="41">
        <f>'[4]Arroz Total'!B12</f>
        <v>5</v>
      </c>
      <c r="C12" s="41">
        <f>'[4]Arroz Total'!C12</f>
        <v>8.6</v>
      </c>
      <c r="D12" s="41">
        <f>'[4]Arroz Total'!D12</f>
        <v>72</v>
      </c>
      <c r="E12" s="42">
        <f>'[4]Arroz Total'!E12</f>
        <v>3305</v>
      </c>
      <c r="F12" s="42">
        <f>'[4]Arroz Total'!F12</f>
        <v>3314</v>
      </c>
      <c r="G12" s="43">
        <f>'[4]Arroz Total'!G12</f>
        <v>0.3</v>
      </c>
      <c r="H12" s="41">
        <f>'[4]Arroz Total'!H12</f>
        <v>16.5</v>
      </c>
      <c r="I12" s="41">
        <f>'[4]Arroz Total'!I12</f>
        <v>28.5</v>
      </c>
      <c r="J12" s="51">
        <f>'[4]Arroz Total'!J12</f>
        <v>72.7</v>
      </c>
    </row>
    <row r="13" spans="1:10" x14ac:dyDescent="0.25">
      <c r="A13" s="50" t="str">
        <f>'[4]Arroz Total'!A13</f>
        <v>AP</v>
      </c>
      <c r="B13" s="41">
        <f>'[4]Arroz Total'!B13</f>
        <v>0.9</v>
      </c>
      <c r="C13" s="41">
        <f>'[4]Arroz Total'!C13</f>
        <v>0.8</v>
      </c>
      <c r="D13" s="41">
        <f>'[4]Arroz Total'!D13</f>
        <v>-11.1</v>
      </c>
      <c r="E13" s="42">
        <f>'[4]Arroz Total'!E13</f>
        <v>1017</v>
      </c>
      <c r="F13" s="42">
        <f>'[4]Arroz Total'!F13</f>
        <v>1027</v>
      </c>
      <c r="G13" s="43">
        <f>'[4]Arroz Total'!G13</f>
        <v>1</v>
      </c>
      <c r="H13" s="41">
        <f>'[4]Arroz Total'!H13</f>
        <v>0.9</v>
      </c>
      <c r="I13" s="41">
        <f>'[4]Arroz Total'!I13</f>
        <v>0.8</v>
      </c>
      <c r="J13" s="51">
        <f>'[4]Arroz Total'!J13</f>
        <v>-11.1</v>
      </c>
    </row>
    <row r="14" spans="1:10" x14ac:dyDescent="0.25">
      <c r="A14" s="50" t="str">
        <f>'[4]Arroz Total'!A14</f>
        <v>PA</v>
      </c>
      <c r="B14" s="41">
        <f>'[4]Arroz Total'!B14</f>
        <v>34.299999999999997</v>
      </c>
      <c r="C14" s="41">
        <f>'[4]Arroz Total'!C14</f>
        <v>37</v>
      </c>
      <c r="D14" s="41">
        <f>'[4]Arroz Total'!D14</f>
        <v>7.9</v>
      </c>
      <c r="E14" s="42">
        <f>'[4]Arroz Total'!E14</f>
        <v>3002.8571428571431</v>
      </c>
      <c r="F14" s="42">
        <f>'[4]Arroz Total'!F14</f>
        <v>3183.1405405405403</v>
      </c>
      <c r="G14" s="43">
        <f>'[4]Arroz Total'!G14</f>
        <v>6</v>
      </c>
      <c r="H14" s="41">
        <f>'[4]Arroz Total'!H14</f>
        <v>103</v>
      </c>
      <c r="I14" s="41">
        <f>'[4]Arroz Total'!I14</f>
        <v>117.80000000000001</v>
      </c>
      <c r="J14" s="51">
        <f>'[4]Arroz Total'!J14</f>
        <v>14.4</v>
      </c>
    </row>
    <row r="15" spans="1:10" x14ac:dyDescent="0.25">
      <c r="A15" s="50" t="str">
        <f>'[4]Arroz Total'!A15</f>
        <v>TO</v>
      </c>
      <c r="B15" s="41">
        <f>'[4]Arroz Total'!B15</f>
        <v>88.100000000000009</v>
      </c>
      <c r="C15" s="41">
        <f>'[4]Arroz Total'!C15</f>
        <v>110.89999999999999</v>
      </c>
      <c r="D15" s="41">
        <f>'[4]Arroz Total'!D15</f>
        <v>25.9</v>
      </c>
      <c r="E15" s="42">
        <f>'[4]Arroz Total'!E15</f>
        <v>6043.5289443813845</v>
      </c>
      <c r="F15" s="42">
        <f>'[4]Arroz Total'!F15</f>
        <v>5702.3877366997294</v>
      </c>
      <c r="G15" s="43">
        <f>'[4]Arroz Total'!G15</f>
        <v>-5.6</v>
      </c>
      <c r="H15" s="41">
        <f>'[4]Arroz Total'!H15</f>
        <v>532.5</v>
      </c>
      <c r="I15" s="41">
        <f>'[4]Arroz Total'!I15</f>
        <v>632.40000000000009</v>
      </c>
      <c r="J15" s="51">
        <f>'[4]Arroz Total'!J15</f>
        <v>18.8</v>
      </c>
    </row>
    <row r="16" spans="1:10" x14ac:dyDescent="0.25">
      <c r="A16" s="48" t="str">
        <f>'[4]Arroz Total'!A16</f>
        <v>NORDESTE</v>
      </c>
      <c r="B16" s="39">
        <f>'[4]Arroz Total'!B16</f>
        <v>160.19999999999999</v>
      </c>
      <c r="C16" s="39">
        <f>'[4]Arroz Total'!C16</f>
        <v>153.79999999999998</v>
      </c>
      <c r="D16" s="39">
        <f>'[4]Arroz Total'!D16</f>
        <v>-4</v>
      </c>
      <c r="E16" s="40">
        <f>'[4]Arroz Total'!E16</f>
        <v>2317.3439450686647</v>
      </c>
      <c r="F16" s="40">
        <f>'[4]Arroz Total'!F16</f>
        <v>2379.3289986996101</v>
      </c>
      <c r="G16" s="39">
        <f>'[4]Arroz Total'!G16</f>
        <v>2.7</v>
      </c>
      <c r="H16" s="39">
        <f>'[4]Arroz Total'!H16</f>
        <v>371.3</v>
      </c>
      <c r="I16" s="39">
        <f>'[4]Arroz Total'!I16</f>
        <v>366.00000000000006</v>
      </c>
      <c r="J16" s="49">
        <f>'[4]Arroz Total'!J16</f>
        <v>-1.4</v>
      </c>
    </row>
    <row r="17" spans="1:10" x14ac:dyDescent="0.25">
      <c r="A17" s="50" t="str">
        <f>'[4]Arroz Total'!A17</f>
        <v>MA</v>
      </c>
      <c r="B17" s="41">
        <f>'[4]Arroz Total'!B17</f>
        <v>94.6</v>
      </c>
      <c r="C17" s="41">
        <f>'[4]Arroz Total'!C17</f>
        <v>86.699999999999989</v>
      </c>
      <c r="D17" s="41">
        <f>'[4]Arroz Total'!D17</f>
        <v>-8.4</v>
      </c>
      <c r="E17" s="42">
        <f>'[4]Arroz Total'!E17</f>
        <v>1994.6987315010572</v>
      </c>
      <c r="F17" s="42">
        <f>'[4]Arroz Total'!F17</f>
        <v>2204.4325259515572</v>
      </c>
      <c r="G17" s="43">
        <f>'[4]Arroz Total'!G17</f>
        <v>10.5</v>
      </c>
      <c r="H17" s="41">
        <f>'[4]Arroz Total'!H17</f>
        <v>188.7</v>
      </c>
      <c r="I17" s="41">
        <f>'[4]Arroz Total'!I17</f>
        <v>191.1</v>
      </c>
      <c r="J17" s="51">
        <f>'[4]Arroz Total'!J17</f>
        <v>1.3</v>
      </c>
    </row>
    <row r="18" spans="1:10" x14ac:dyDescent="0.25">
      <c r="A18" s="50" t="str">
        <f>'[4]Arroz Total'!A18</f>
        <v>PI</v>
      </c>
      <c r="B18" s="41">
        <f>'[4]Arroz Total'!B18</f>
        <v>51.1</v>
      </c>
      <c r="C18" s="41">
        <f>'[4]Arroz Total'!C18</f>
        <v>49.9</v>
      </c>
      <c r="D18" s="41">
        <f>'[4]Arroz Total'!D18</f>
        <v>-2.2999999999999998</v>
      </c>
      <c r="E18" s="42">
        <f>'[4]Arroz Total'!E18</f>
        <v>1960.3405088062621</v>
      </c>
      <c r="F18" s="42">
        <f>'[4]Arroz Total'!F18</f>
        <v>1643.2024048096191</v>
      </c>
      <c r="G18" s="43">
        <f>'[4]Arroz Total'!G18</f>
        <v>-16.2</v>
      </c>
      <c r="H18" s="41">
        <f>'[4]Arroz Total'!H18</f>
        <v>100.2</v>
      </c>
      <c r="I18" s="41">
        <f>'[4]Arroz Total'!I18</f>
        <v>82</v>
      </c>
      <c r="J18" s="51">
        <f>'[4]Arroz Total'!J18</f>
        <v>-18.2</v>
      </c>
    </row>
    <row r="19" spans="1:10" x14ac:dyDescent="0.25">
      <c r="A19" s="50" t="str">
        <f>'[4]Arroz Total'!A19</f>
        <v>CE</v>
      </c>
      <c r="B19" s="41">
        <f>'[4]Arroz Total'!B19</f>
        <v>5.2</v>
      </c>
      <c r="C19" s="41">
        <f>'[4]Arroz Total'!C19</f>
        <v>6</v>
      </c>
      <c r="D19" s="41">
        <f>'[4]Arroz Total'!D19</f>
        <v>15.4</v>
      </c>
      <c r="E19" s="42">
        <f>'[4]Arroz Total'!E19</f>
        <v>3472.8461538461538</v>
      </c>
      <c r="F19" s="42">
        <f>'[4]Arroz Total'!F19</f>
        <v>3098.7000000000003</v>
      </c>
      <c r="G19" s="43">
        <f>'[4]Arroz Total'!G19</f>
        <v>-10.8</v>
      </c>
      <c r="H19" s="41">
        <f>'[4]Arroz Total'!H19</f>
        <v>18.100000000000001</v>
      </c>
      <c r="I19" s="41">
        <f>'[4]Arroz Total'!I19</f>
        <v>18.600000000000001</v>
      </c>
      <c r="J19" s="51">
        <f>'[4]Arroz Total'!J19</f>
        <v>2.8</v>
      </c>
    </row>
    <row r="20" spans="1:10" x14ac:dyDescent="0.25">
      <c r="A20" s="50" t="str">
        <f>'[4]Arroz Total'!A20</f>
        <v>RN</v>
      </c>
      <c r="B20" s="41">
        <f>'[4]Arroz Total'!B20</f>
        <v>0.5</v>
      </c>
      <c r="C20" s="41">
        <f>'[4]Arroz Total'!C20</f>
        <v>0.2</v>
      </c>
      <c r="D20" s="41">
        <f>'[4]Arroz Total'!D20</f>
        <v>-60</v>
      </c>
      <c r="E20" s="42">
        <f>'[4]Arroz Total'!E20</f>
        <v>3540</v>
      </c>
      <c r="F20" s="42">
        <f>'[4]Arroz Total'!F20</f>
        <v>3540</v>
      </c>
      <c r="G20" s="43">
        <f>'[4]Arroz Total'!G20</f>
        <v>0</v>
      </c>
      <c r="H20" s="41">
        <f>'[4]Arroz Total'!H20</f>
        <v>1.8</v>
      </c>
      <c r="I20" s="41">
        <f>'[4]Arroz Total'!I20</f>
        <v>0.7</v>
      </c>
      <c r="J20" s="51">
        <f>'[4]Arroz Total'!J20</f>
        <v>-61.1</v>
      </c>
    </row>
    <row r="21" spans="1:10" x14ac:dyDescent="0.25">
      <c r="A21" s="50" t="str">
        <f>'[4]Arroz Total'!A21</f>
        <v>PB</v>
      </c>
      <c r="B21" s="41">
        <f>'[4]Arroz Total'!B21</f>
        <v>1.4</v>
      </c>
      <c r="C21" s="41">
        <f>'[4]Arroz Total'!C21</f>
        <v>1.8</v>
      </c>
      <c r="D21" s="41">
        <f>'[4]Arroz Total'!D21</f>
        <v>28.6</v>
      </c>
      <c r="E21" s="42">
        <f>'[4]Arroz Total'!E21</f>
        <v>1820.9999999999998</v>
      </c>
      <c r="F21" s="42">
        <f>'[4]Arroz Total'!F21</f>
        <v>1587</v>
      </c>
      <c r="G21" s="43">
        <f>'[4]Arroz Total'!G21</f>
        <v>-12.9</v>
      </c>
      <c r="H21" s="41">
        <f>'[4]Arroz Total'!H21</f>
        <v>2.5</v>
      </c>
      <c r="I21" s="41">
        <f>'[4]Arroz Total'!I21</f>
        <v>2.9</v>
      </c>
      <c r="J21" s="51">
        <f>'[4]Arroz Total'!J21</f>
        <v>16</v>
      </c>
    </row>
    <row r="22" spans="1:10" x14ac:dyDescent="0.25">
      <c r="A22" s="50" t="str">
        <f>'[4]Arroz Total'!A22</f>
        <v>PE</v>
      </c>
      <c r="B22" s="41">
        <f>'[4]Arroz Total'!B22</f>
        <v>0.2</v>
      </c>
      <c r="C22" s="41">
        <f>'[4]Arroz Total'!C22</f>
        <v>0.2</v>
      </c>
      <c r="D22" s="41">
        <f>'[4]Arroz Total'!D22</f>
        <v>0</v>
      </c>
      <c r="E22" s="42">
        <f>'[4]Arroz Total'!E22</f>
        <v>7325</v>
      </c>
      <c r="F22" s="42">
        <f>'[4]Arroz Total'!F22</f>
        <v>7472</v>
      </c>
      <c r="G22" s="43">
        <f>'[4]Arroz Total'!G22</f>
        <v>2</v>
      </c>
      <c r="H22" s="41">
        <f>'[4]Arroz Total'!H22</f>
        <v>1.5</v>
      </c>
      <c r="I22" s="41">
        <f>'[4]Arroz Total'!I22</f>
        <v>1.5</v>
      </c>
      <c r="J22" s="51">
        <f>'[4]Arroz Total'!J22</f>
        <v>0</v>
      </c>
    </row>
    <row r="23" spans="1:10" x14ac:dyDescent="0.25">
      <c r="A23" s="50" t="str">
        <f>'[4]Arroz Total'!A23</f>
        <v>AL</v>
      </c>
      <c r="B23" s="41">
        <f>'[4]Arroz Total'!B23</f>
        <v>1.8</v>
      </c>
      <c r="C23" s="41">
        <f>'[4]Arroz Total'!C23</f>
        <v>2.5</v>
      </c>
      <c r="D23" s="41">
        <f>'[4]Arroz Total'!D23</f>
        <v>38.9</v>
      </c>
      <c r="E23" s="42">
        <f>'[4]Arroz Total'!E23</f>
        <v>8600</v>
      </c>
      <c r="F23" s="42">
        <f>'[4]Arroz Total'!F23</f>
        <v>8420</v>
      </c>
      <c r="G23" s="43">
        <f>'[4]Arroz Total'!G23</f>
        <v>-2.1</v>
      </c>
      <c r="H23" s="41">
        <f>'[4]Arroz Total'!H23</f>
        <v>15.5</v>
      </c>
      <c r="I23" s="41">
        <f>'[4]Arroz Total'!I23</f>
        <v>21.1</v>
      </c>
      <c r="J23" s="51">
        <f>'[4]Arroz Total'!J23</f>
        <v>36.1</v>
      </c>
    </row>
    <row r="24" spans="1:10" x14ac:dyDescent="0.25">
      <c r="A24" s="50" t="str">
        <f>'[4]Arroz Total'!A24</f>
        <v>SE</v>
      </c>
      <c r="B24" s="41">
        <f>'[4]Arroz Total'!B24</f>
        <v>5.4</v>
      </c>
      <c r="C24" s="41">
        <f>'[4]Arroz Total'!C24</f>
        <v>6.5</v>
      </c>
      <c r="D24" s="41">
        <f>'[4]Arroz Total'!D24</f>
        <v>20.399999999999999</v>
      </c>
      <c r="E24" s="42">
        <f>'[4]Arroz Total'!E24</f>
        <v>7971</v>
      </c>
      <c r="F24" s="42">
        <f>'[4]Arroz Total'!F24</f>
        <v>7403</v>
      </c>
      <c r="G24" s="43">
        <f>'[4]Arroz Total'!G24</f>
        <v>-7.1</v>
      </c>
      <c r="H24" s="41">
        <f>'[4]Arroz Total'!H24</f>
        <v>43</v>
      </c>
      <c r="I24" s="41">
        <f>'[4]Arroz Total'!I24</f>
        <v>48.1</v>
      </c>
      <c r="J24" s="51">
        <f>'[4]Arroz Total'!J24</f>
        <v>11.9</v>
      </c>
    </row>
    <row r="25" spans="1:10" hidden="1" x14ac:dyDescent="0.25">
      <c r="A25" s="50" t="str">
        <f>'[4]Arroz Total'!A25</f>
        <v>BA</v>
      </c>
      <c r="B25" s="41">
        <f>'[4]Arroz Total'!B25</f>
        <v>0</v>
      </c>
      <c r="C25" s="41">
        <f>'[4]Arroz Total'!C25</f>
        <v>0</v>
      </c>
      <c r="D25" s="41">
        <f>'[4]Arroz Total'!D25</f>
        <v>0</v>
      </c>
      <c r="E25" s="42">
        <f>'[4]Arroz Total'!E25</f>
        <v>0</v>
      </c>
      <c r="F25" s="42">
        <f>'[4]Arroz Total'!F25</f>
        <v>0</v>
      </c>
      <c r="G25" s="43">
        <f>'[4]Arroz Total'!G25</f>
        <v>0</v>
      </c>
      <c r="H25" s="41">
        <f>'[4]Arroz Total'!H25</f>
        <v>0</v>
      </c>
      <c r="I25" s="41">
        <f>'[4]Arroz Total'!I25</f>
        <v>0</v>
      </c>
      <c r="J25" s="51">
        <f>'[4]Arroz Total'!J25</f>
        <v>0</v>
      </c>
    </row>
    <row r="26" spans="1:10" x14ac:dyDescent="0.25">
      <c r="A26" s="48" t="str">
        <f>'[4]Arroz Total'!A26</f>
        <v>CENTRO-OESTE</v>
      </c>
      <c r="B26" s="39">
        <f>'[4]Arroz Total'!B26</f>
        <v>96.7</v>
      </c>
      <c r="C26" s="39">
        <f>'[4]Arroz Total'!C26</f>
        <v>132.1</v>
      </c>
      <c r="D26" s="39">
        <f>'[4]Arroz Total'!D26</f>
        <v>36.6</v>
      </c>
      <c r="E26" s="40">
        <f>'[4]Arroz Total'!E26</f>
        <v>4209.8138572905891</v>
      </c>
      <c r="F26" s="40">
        <f>'[4]Arroz Total'!F26</f>
        <v>4055.9303557910675</v>
      </c>
      <c r="G26" s="39">
        <f>'[4]Arroz Total'!G26</f>
        <v>-3.7</v>
      </c>
      <c r="H26" s="39">
        <f>'[4]Arroz Total'!H26</f>
        <v>407.1</v>
      </c>
      <c r="I26" s="39">
        <f>'[4]Arroz Total'!I26</f>
        <v>535.9</v>
      </c>
      <c r="J26" s="49">
        <f>'[4]Arroz Total'!J26</f>
        <v>31.6</v>
      </c>
    </row>
    <row r="27" spans="1:10" x14ac:dyDescent="0.25">
      <c r="A27" s="50" t="str">
        <f>'[4]Arroz Total'!A27</f>
        <v>MT</v>
      </c>
      <c r="B27" s="41">
        <f>'[4]Arroz Total'!B27</f>
        <v>74.900000000000006</v>
      </c>
      <c r="C27" s="41">
        <f>'[4]Arroz Total'!C27</f>
        <v>95.4</v>
      </c>
      <c r="D27" s="41">
        <f>'[4]Arroz Total'!D27</f>
        <v>27.4</v>
      </c>
      <c r="E27" s="42">
        <f>'[4]Arroz Total'!E27</f>
        <v>3704</v>
      </c>
      <c r="F27" s="42">
        <f>'[4]Arroz Total'!F27</f>
        <v>3521</v>
      </c>
      <c r="G27" s="43">
        <f>'[4]Arroz Total'!G27</f>
        <v>-4.9000000000000004</v>
      </c>
      <c r="H27" s="41">
        <f>'[4]Arroz Total'!H27</f>
        <v>277.39999999999998</v>
      </c>
      <c r="I27" s="41">
        <f>'[4]Arroz Total'!I27</f>
        <v>335.9</v>
      </c>
      <c r="J27" s="51">
        <f>'[4]Arroz Total'!J27</f>
        <v>21.1</v>
      </c>
    </row>
    <row r="28" spans="1:10" x14ac:dyDescent="0.25">
      <c r="A28" s="50" t="str">
        <f>'[4]Arroz Total'!A28</f>
        <v>MS</v>
      </c>
      <c r="B28" s="41">
        <f>'[4]Arroz Total'!B28</f>
        <v>7.2</v>
      </c>
      <c r="C28" s="41">
        <f>'[4]Arroz Total'!C28</f>
        <v>10</v>
      </c>
      <c r="D28" s="41">
        <f>'[4]Arroz Total'!D28</f>
        <v>38.9</v>
      </c>
      <c r="E28" s="42">
        <f>'[4]Arroz Total'!E28</f>
        <v>6675</v>
      </c>
      <c r="F28" s="42">
        <f>'[4]Arroz Total'!F28</f>
        <v>6626</v>
      </c>
      <c r="G28" s="43">
        <f>'[4]Arroz Total'!G28</f>
        <v>-0.7</v>
      </c>
      <c r="H28" s="41">
        <f>'[4]Arroz Total'!H28</f>
        <v>48.1</v>
      </c>
      <c r="I28" s="41">
        <f>'[4]Arroz Total'!I28</f>
        <v>66.3</v>
      </c>
      <c r="J28" s="51">
        <f>'[4]Arroz Total'!J28</f>
        <v>37.799999999999997</v>
      </c>
    </row>
    <row r="29" spans="1:10" x14ac:dyDescent="0.25">
      <c r="A29" s="50" t="str">
        <f>'[4]Arroz Total'!A29</f>
        <v>GO</v>
      </c>
      <c r="B29" s="41">
        <f>'[4]Arroz Total'!B29</f>
        <v>14.6</v>
      </c>
      <c r="C29" s="41">
        <f>'[4]Arroz Total'!C29</f>
        <v>26.2</v>
      </c>
      <c r="D29" s="41">
        <f>'[4]Arroz Total'!D29</f>
        <v>79.5</v>
      </c>
      <c r="E29" s="42">
        <f>'[4]Arroz Total'!E29</f>
        <v>5589</v>
      </c>
      <c r="F29" s="42">
        <f>'[4]Arroz Total'!F29</f>
        <v>4971.9465648854957</v>
      </c>
      <c r="G29" s="43">
        <f>'[4]Arroz Total'!G29</f>
        <v>-11</v>
      </c>
      <c r="H29" s="41">
        <f>'[4]Arroz Total'!H29</f>
        <v>81.599999999999994</v>
      </c>
      <c r="I29" s="41">
        <f>'[4]Arroz Total'!I29</f>
        <v>130.30000000000001</v>
      </c>
      <c r="J29" s="51">
        <f>'[4]Arroz Total'!J29</f>
        <v>59.7</v>
      </c>
    </row>
    <row r="30" spans="1:10" hidden="1" x14ac:dyDescent="0.25">
      <c r="A30" s="50" t="str">
        <f>'[4]Arroz Total'!A30</f>
        <v>DF</v>
      </c>
      <c r="B30" s="41">
        <f>'[4]Arroz Total'!B30</f>
        <v>0</v>
      </c>
      <c r="C30" s="41">
        <f>'[4]Arroz Total'!C30</f>
        <v>0.5</v>
      </c>
      <c r="D30" s="41">
        <f>'[4]Arroz Total'!D30</f>
        <v>0</v>
      </c>
      <c r="E30" s="42">
        <f>'[4]Arroz Total'!E30</f>
        <v>0</v>
      </c>
      <c r="F30" s="42">
        <f>'[4]Arroz Total'!F30</f>
        <v>6720</v>
      </c>
      <c r="G30" s="43">
        <f>'[4]Arroz Total'!G30</f>
        <v>0</v>
      </c>
      <c r="H30" s="41">
        <f>'[4]Arroz Total'!H30</f>
        <v>0</v>
      </c>
      <c r="I30" s="41">
        <f>'[4]Arroz Total'!I30</f>
        <v>3.4</v>
      </c>
      <c r="J30" s="51">
        <f>'[4]Arroz Total'!J30</f>
        <v>0</v>
      </c>
    </row>
    <row r="31" spans="1:10" x14ac:dyDescent="0.25">
      <c r="A31" s="48" t="str">
        <f>'[4]Arroz Total'!A31</f>
        <v>SUDESTE</v>
      </c>
      <c r="B31" s="39">
        <f>'[4]Arroz Total'!B31</f>
        <v>11.3</v>
      </c>
      <c r="C31" s="39">
        <f>'[4]Arroz Total'!C31</f>
        <v>25.4</v>
      </c>
      <c r="D31" s="39">
        <f>'[4]Arroz Total'!D31</f>
        <v>124.8</v>
      </c>
      <c r="E31" s="40">
        <f>'[4]Arroz Total'!E31</f>
        <v>5524.7079646017692</v>
      </c>
      <c r="F31" s="40">
        <f>'[4]Arroz Total'!F31</f>
        <v>5364.3818897637793</v>
      </c>
      <c r="G31" s="39">
        <f>'[4]Arroz Total'!G31</f>
        <v>-2.9</v>
      </c>
      <c r="H31" s="39">
        <f>'[4]Arroz Total'!H31</f>
        <v>62.4</v>
      </c>
      <c r="I31" s="39">
        <f>'[4]Arroz Total'!I31</f>
        <v>136.19999999999999</v>
      </c>
      <c r="J31" s="49">
        <f>'[4]Arroz Total'!J31</f>
        <v>118.3</v>
      </c>
    </row>
    <row r="32" spans="1:10" x14ac:dyDescent="0.25">
      <c r="A32" s="50" t="str">
        <f>'[4]Arroz Total'!A32</f>
        <v>MG</v>
      </c>
      <c r="B32" s="41">
        <f>'[4]Arroz Total'!B32</f>
        <v>3</v>
      </c>
      <c r="C32" s="41">
        <f>'[4]Arroz Total'!C32</f>
        <v>17.099999999999998</v>
      </c>
      <c r="D32" s="41">
        <f>'[4]Arroz Total'!D32</f>
        <v>470</v>
      </c>
      <c r="E32" s="42">
        <f>'[4]Arroz Total'!E32</f>
        <v>3434.6666666666665</v>
      </c>
      <c r="F32" s="42">
        <f>'[4]Arroz Total'!F32</f>
        <v>4589.3391812865502</v>
      </c>
      <c r="G32" s="43">
        <f>'[4]Arroz Total'!G32</f>
        <v>33.6</v>
      </c>
      <c r="H32" s="41">
        <f>'[4]Arroz Total'!H32</f>
        <v>10.3</v>
      </c>
      <c r="I32" s="41">
        <f>'[4]Arroz Total'!I32</f>
        <v>78.5</v>
      </c>
      <c r="J32" s="51">
        <f>'[4]Arroz Total'!J32</f>
        <v>662.1</v>
      </c>
    </row>
    <row r="33" spans="1:10" x14ac:dyDescent="0.25">
      <c r="A33" s="50" t="str">
        <f>'[4]Arroz Total'!A33</f>
        <v>ES</v>
      </c>
      <c r="B33" s="41">
        <f>'[4]Arroz Total'!B33</f>
        <v>0.1</v>
      </c>
      <c r="C33" s="41">
        <f>'[4]Arroz Total'!C33</f>
        <v>0.1</v>
      </c>
      <c r="D33" s="41">
        <f>'[4]Arroz Total'!D33</f>
        <v>0</v>
      </c>
      <c r="E33" s="42">
        <f>'[4]Arroz Total'!E33</f>
        <v>4040</v>
      </c>
      <c r="F33" s="42">
        <f>'[4]Arroz Total'!F33</f>
        <v>3479</v>
      </c>
      <c r="G33" s="43">
        <f>'[4]Arroz Total'!G33</f>
        <v>-13.9</v>
      </c>
      <c r="H33" s="41">
        <f>'[4]Arroz Total'!H33</f>
        <v>0.4</v>
      </c>
      <c r="I33" s="41">
        <f>'[4]Arroz Total'!I33</f>
        <v>0.3</v>
      </c>
      <c r="J33" s="51">
        <f>'[4]Arroz Total'!J33</f>
        <v>-25</v>
      </c>
    </row>
    <row r="34" spans="1:10" x14ac:dyDescent="0.25">
      <c r="A34" s="50" t="str">
        <f>'[4]Arroz Total'!A34</f>
        <v>RJ</v>
      </c>
      <c r="B34" s="41">
        <f>'[4]Arroz Total'!B34</f>
        <v>0.3</v>
      </c>
      <c r="C34" s="41">
        <f>'[4]Arroz Total'!C34</f>
        <v>0.3</v>
      </c>
      <c r="D34" s="41">
        <f>'[4]Arroz Total'!D34</f>
        <v>0</v>
      </c>
      <c r="E34" s="42">
        <f>'[4]Arroz Total'!E34</f>
        <v>2777</v>
      </c>
      <c r="F34" s="42">
        <f>'[4]Arroz Total'!F34</f>
        <v>2699</v>
      </c>
      <c r="G34" s="43">
        <f>'[4]Arroz Total'!G34</f>
        <v>-2.8</v>
      </c>
      <c r="H34" s="41">
        <f>'[4]Arroz Total'!H34</f>
        <v>0.8</v>
      </c>
      <c r="I34" s="41">
        <f>'[4]Arroz Total'!I34</f>
        <v>0.8</v>
      </c>
      <c r="J34" s="51">
        <f>'[4]Arroz Total'!J34</f>
        <v>0</v>
      </c>
    </row>
    <row r="35" spans="1:10" x14ac:dyDescent="0.25">
      <c r="A35" s="50" t="str">
        <f>'[4]Arroz Total'!A35</f>
        <v>SP</v>
      </c>
      <c r="B35" s="41">
        <f>'[4]Arroz Total'!B35</f>
        <v>7.9</v>
      </c>
      <c r="C35" s="41">
        <f>'[4]Arroz Total'!C35</f>
        <v>7.9</v>
      </c>
      <c r="D35" s="41">
        <f>'[4]Arroz Total'!D35</f>
        <v>0</v>
      </c>
      <c r="E35" s="42">
        <f>'[4]Arroz Total'!E35</f>
        <v>6441.5316455696202</v>
      </c>
      <c r="F35" s="42">
        <f>'[4]Arroz Total'!F35</f>
        <v>7167.0886075949365</v>
      </c>
      <c r="G35" s="43">
        <f>'[4]Arroz Total'!G35</f>
        <v>11.3</v>
      </c>
      <c r="H35" s="41">
        <f>'[4]Arroz Total'!H35</f>
        <v>50.9</v>
      </c>
      <c r="I35" s="41">
        <f>'[4]Arroz Total'!I35</f>
        <v>56.6</v>
      </c>
      <c r="J35" s="51">
        <f>'[4]Arroz Total'!J35</f>
        <v>11.2</v>
      </c>
    </row>
    <row r="36" spans="1:10" x14ac:dyDescent="0.25">
      <c r="A36" s="48" t="str">
        <f>'[4]Arroz Total'!A36</f>
        <v>SUL</v>
      </c>
      <c r="B36" s="39">
        <f>'[4]Arroz Total'!B36</f>
        <v>1030.0999999999999</v>
      </c>
      <c r="C36" s="39">
        <f>'[4]Arroz Total'!C36</f>
        <v>1066</v>
      </c>
      <c r="D36" s="39">
        <f>'[4]Arroz Total'!D36</f>
        <v>3.5</v>
      </c>
      <c r="E36" s="40">
        <f>'[4]Arroz Total'!E36</f>
        <v>8078.7161440636837</v>
      </c>
      <c r="F36" s="40">
        <f>'[4]Arroz Total'!F36</f>
        <v>7831.7399624765476</v>
      </c>
      <c r="G36" s="39">
        <f>'[4]Arroz Total'!G36</f>
        <v>-3.1</v>
      </c>
      <c r="H36" s="39">
        <f>'[4]Arroz Total'!H36</f>
        <v>8321.9</v>
      </c>
      <c r="I36" s="39">
        <f>'[4]Arroz Total'!I36</f>
        <v>8348.6</v>
      </c>
      <c r="J36" s="49">
        <f>'[4]Arroz Total'!J36</f>
        <v>0.3</v>
      </c>
    </row>
    <row r="37" spans="1:10" x14ac:dyDescent="0.25">
      <c r="A37" s="50" t="str">
        <f>'[4]Arroz Total'!A37</f>
        <v>PR</v>
      </c>
      <c r="B37" s="41">
        <f>'[4]Arroz Total'!B37</f>
        <v>20.900000000000002</v>
      </c>
      <c r="C37" s="41">
        <f>'[4]Arroz Total'!C37</f>
        <v>19.399999999999999</v>
      </c>
      <c r="D37" s="41">
        <f>'[4]Arroz Total'!D37</f>
        <v>-7.2</v>
      </c>
      <c r="E37" s="42">
        <f>'[4]Arroz Total'!E37</f>
        <v>7646.6842105263158</v>
      </c>
      <c r="F37" s="42">
        <f>'[4]Arroz Total'!F37</f>
        <v>6526.5876288659802</v>
      </c>
      <c r="G37" s="43">
        <f>'[4]Arroz Total'!G37</f>
        <v>-14.6</v>
      </c>
      <c r="H37" s="41">
        <f>'[4]Arroz Total'!H37</f>
        <v>159.9</v>
      </c>
      <c r="I37" s="41">
        <f>'[4]Arroz Total'!I37</f>
        <v>126.60000000000001</v>
      </c>
      <c r="J37" s="51">
        <f>'[4]Arroz Total'!J37</f>
        <v>-20.8</v>
      </c>
    </row>
    <row r="38" spans="1:10" x14ac:dyDescent="0.25">
      <c r="A38" s="50" t="str">
        <f>'[4]Arroz Total'!A38</f>
        <v>SC</v>
      </c>
      <c r="B38" s="41">
        <f>'[4]Arroz Total'!B38</f>
        <v>146.6</v>
      </c>
      <c r="C38" s="41">
        <f>'[4]Arroz Total'!C38</f>
        <v>146</v>
      </c>
      <c r="D38" s="41">
        <f>'[4]Arroz Total'!D38</f>
        <v>-0.4</v>
      </c>
      <c r="E38" s="42">
        <f>'[4]Arroz Total'!E38</f>
        <v>8374</v>
      </c>
      <c r="F38" s="42">
        <f>'[4]Arroz Total'!F38</f>
        <v>7800</v>
      </c>
      <c r="G38" s="43">
        <f>'[4]Arroz Total'!G38</f>
        <v>-6.9</v>
      </c>
      <c r="H38" s="41">
        <f>'[4]Arroz Total'!H38</f>
        <v>1227.5999999999999</v>
      </c>
      <c r="I38" s="41">
        <f>'[4]Arroz Total'!I38</f>
        <v>1138.8</v>
      </c>
      <c r="J38" s="51">
        <f>'[4]Arroz Total'!J38</f>
        <v>-7.2</v>
      </c>
    </row>
    <row r="39" spans="1:10" x14ac:dyDescent="0.25">
      <c r="A39" s="50" t="str">
        <f>'[4]Arroz Total'!A39</f>
        <v>RS</v>
      </c>
      <c r="B39" s="41">
        <f>'[4]Arroz Total'!B39</f>
        <v>862.6</v>
      </c>
      <c r="C39" s="41">
        <f>'[4]Arroz Total'!C39</f>
        <v>900.6</v>
      </c>
      <c r="D39" s="41">
        <f>'[4]Arroz Total'!D39</f>
        <v>4.4000000000000004</v>
      </c>
      <c r="E39" s="42">
        <f>'[4]Arroz Total'!E39</f>
        <v>8039</v>
      </c>
      <c r="F39" s="42">
        <f>'[4]Arroz Total'!F39</f>
        <v>7865</v>
      </c>
      <c r="G39" s="43">
        <f>'[4]Arroz Total'!G39</f>
        <v>-2.2000000000000002</v>
      </c>
      <c r="H39" s="41">
        <f>'[4]Arroz Total'!H39</f>
        <v>6934.4</v>
      </c>
      <c r="I39" s="41">
        <f>'[4]Arroz Total'!I39</f>
        <v>7083.2</v>
      </c>
      <c r="J39" s="51">
        <f>'[4]Arroz Total'!J39</f>
        <v>2.1</v>
      </c>
    </row>
    <row r="40" spans="1:10" x14ac:dyDescent="0.25">
      <c r="A40" s="48" t="str">
        <f>'[4]Arroz Total'!A40</f>
        <v>NORTE/NORDESTE</v>
      </c>
      <c r="B40" s="39">
        <f>'[4]Arroz Total'!B40</f>
        <v>341.5</v>
      </c>
      <c r="C40" s="39">
        <f>'[4]Arroz Total'!C40</f>
        <v>368.09999999999997</v>
      </c>
      <c r="D40" s="39">
        <f>'[4]Arroz Total'!D40</f>
        <v>7.8</v>
      </c>
      <c r="E40" s="40">
        <f>'[4]Arroz Total'!E40</f>
        <v>3631.9499267935585</v>
      </c>
      <c r="F40" s="40">
        <f>'[4]Arroz Total'!F40</f>
        <v>3735.2635153490901</v>
      </c>
      <c r="G40" s="39">
        <f>'[4]Arroz Total'!G40</f>
        <v>2.8</v>
      </c>
      <c r="H40" s="39">
        <f>'[4]Arroz Total'!H40</f>
        <v>1240.4000000000001</v>
      </c>
      <c r="I40" s="39">
        <f>'[4]Arroz Total'!I40</f>
        <v>1375.0000000000002</v>
      </c>
      <c r="J40" s="49">
        <f>'[4]Arroz Total'!J40</f>
        <v>10.9</v>
      </c>
    </row>
    <row r="41" spans="1:10" x14ac:dyDescent="0.25">
      <c r="A41" s="48" t="str">
        <f>'[4]Arroz Total'!A41</f>
        <v>CENTRO-SUL</v>
      </c>
      <c r="B41" s="39">
        <f>'[4]Arroz Total'!B41</f>
        <v>1138.0999999999999</v>
      </c>
      <c r="C41" s="39">
        <f>'[4]Arroz Total'!C41</f>
        <v>1223.5</v>
      </c>
      <c r="D41" s="39">
        <f>'[4]Arroz Total'!D41</f>
        <v>7.5</v>
      </c>
      <c r="E41" s="40">
        <f>'[4]Arroz Total'!E41</f>
        <v>7724.6320182760737</v>
      </c>
      <c r="F41" s="40">
        <f>'[4]Arroz Total'!F41</f>
        <v>7372.847159787495</v>
      </c>
      <c r="G41" s="39">
        <f>'[4]Arroz Total'!G41</f>
        <v>-4.5999999999999996</v>
      </c>
      <c r="H41" s="39">
        <f>'[4]Arroz Total'!H41</f>
        <v>8791.4</v>
      </c>
      <c r="I41" s="39">
        <f>'[4]Arroz Total'!I41</f>
        <v>9020.7000000000007</v>
      </c>
      <c r="J41" s="49">
        <f>'[4]Arroz Total'!J41</f>
        <v>2.6</v>
      </c>
    </row>
    <row r="42" spans="1:10" x14ac:dyDescent="0.25">
      <c r="A42" s="52" t="str">
        <f>'[4]Arroz Total'!A42</f>
        <v>BRASIL</v>
      </c>
      <c r="B42" s="44">
        <f>'[4]Arroz Total'!B42</f>
        <v>1479.6</v>
      </c>
      <c r="C42" s="44">
        <f>'[4]Arroz Total'!C42</f>
        <v>1591.6</v>
      </c>
      <c r="D42" s="44">
        <f>'[4]Arroz Total'!D42</f>
        <v>7.6</v>
      </c>
      <c r="E42" s="45">
        <f>'[4]Arroz Total'!E42</f>
        <v>6780.017977831847</v>
      </c>
      <c r="F42" s="45">
        <f>'[4]Arroz Total'!F42</f>
        <v>6531.5588087459164</v>
      </c>
      <c r="G42" s="44">
        <f>'[4]Arroz Total'!G42</f>
        <v>-3.7</v>
      </c>
      <c r="H42" s="44">
        <f>'[4]Arroz Total'!H42</f>
        <v>10031.799999999999</v>
      </c>
      <c r="I42" s="44">
        <f>'[4]Arroz Total'!I42</f>
        <v>10395.700000000001</v>
      </c>
      <c r="J42" s="53">
        <f>'[4]Arroz Total'!J42</f>
        <v>3.6</v>
      </c>
    </row>
    <row r="43" spans="1:10" x14ac:dyDescent="0.25">
      <c r="A43" s="110" t="str">
        <f>[2]Planilha1!$E$3</f>
        <v>Fonte: Conab (www.conab.gov.br) - Safra 2023/24 - 9° Levantamento da safra de grãos - junho-2024</v>
      </c>
    </row>
    <row r="45" spans="1:10" ht="15.75" x14ac:dyDescent="0.25">
      <c r="A45" s="95" t="s">
        <v>49</v>
      </c>
    </row>
    <row r="47" spans="1:10" s="6" customFormat="1" ht="53.25" customHeight="1" x14ac:dyDescent="0.25">
      <c r="A47" s="138" t="s">
        <v>17</v>
      </c>
      <c r="B47" s="139"/>
      <c r="C47" s="140" t="s">
        <v>16</v>
      </c>
      <c r="D47" s="141"/>
      <c r="E47" s="141"/>
      <c r="F47" s="142"/>
      <c r="G47" s="111" t="s">
        <v>51</v>
      </c>
      <c r="H47" s="96" t="s">
        <v>18</v>
      </c>
      <c r="I47" s="97" t="s">
        <v>19</v>
      </c>
      <c r="J47" s="98" t="s">
        <v>20</v>
      </c>
    </row>
    <row r="48" spans="1:10" s="4" customFormat="1" ht="15.75" x14ac:dyDescent="0.15">
      <c r="A48" s="127" t="s">
        <v>42</v>
      </c>
      <c r="B48" s="127"/>
      <c r="C48" s="127"/>
      <c r="D48" s="127"/>
      <c r="E48" s="127"/>
      <c r="F48" s="127"/>
      <c r="G48" s="127"/>
      <c r="H48" s="127"/>
      <c r="I48" s="127"/>
      <c r="J48" s="127"/>
    </row>
    <row r="49" spans="1:10" s="4" customFormat="1" ht="18" customHeight="1" x14ac:dyDescent="0.15">
      <c r="A49" s="99"/>
      <c r="B49" s="100"/>
      <c r="C49" s="101" t="s">
        <v>21</v>
      </c>
      <c r="D49" s="99"/>
      <c r="E49" s="99"/>
      <c r="F49" s="100"/>
      <c r="G49" s="123" t="s">
        <v>22</v>
      </c>
      <c r="H49" s="102" t="s">
        <v>23</v>
      </c>
      <c r="I49" s="103">
        <v>45.3</v>
      </c>
      <c r="J49" s="125" t="s">
        <v>50</v>
      </c>
    </row>
    <row r="50" spans="1:10" s="4" customFormat="1" ht="18" customHeight="1" x14ac:dyDescent="0.15">
      <c r="A50" s="104" t="s">
        <v>24</v>
      </c>
      <c r="B50" s="105"/>
      <c r="C50" s="106" t="s">
        <v>25</v>
      </c>
      <c r="D50" s="104"/>
      <c r="E50" s="104"/>
      <c r="F50" s="105"/>
      <c r="G50" s="124"/>
      <c r="H50" s="107" t="s">
        <v>26</v>
      </c>
      <c r="I50" s="108">
        <v>62.34</v>
      </c>
      <c r="J50" s="126"/>
    </row>
    <row r="51" spans="1:10" s="4" customFormat="1" ht="15.75" x14ac:dyDescent="0.15">
      <c r="A51" s="128" t="s">
        <v>52</v>
      </c>
      <c r="B51" s="128"/>
      <c r="C51" s="128"/>
      <c r="D51" s="128"/>
      <c r="E51" s="128"/>
      <c r="F51" s="128"/>
      <c r="G51" s="128"/>
      <c r="H51" s="128"/>
      <c r="I51" s="128"/>
      <c r="J51" s="128"/>
    </row>
    <row r="52" spans="1:10" s="4" customFormat="1" ht="18" customHeight="1" x14ac:dyDescent="0.15">
      <c r="A52" s="99"/>
      <c r="B52" s="100"/>
      <c r="C52" s="101" t="s">
        <v>21</v>
      </c>
      <c r="D52" s="99"/>
      <c r="E52" s="99"/>
      <c r="F52" s="100"/>
      <c r="G52" s="123" t="s">
        <v>22</v>
      </c>
      <c r="H52" s="102" t="s">
        <v>23</v>
      </c>
      <c r="I52" s="103">
        <v>65.47</v>
      </c>
      <c r="J52" s="125" t="s">
        <v>53</v>
      </c>
    </row>
    <row r="53" spans="1:10" s="4" customFormat="1" ht="18" customHeight="1" x14ac:dyDescent="0.15">
      <c r="A53" s="104" t="s">
        <v>24</v>
      </c>
      <c r="B53" s="105"/>
      <c r="C53" s="106" t="s">
        <v>25</v>
      </c>
      <c r="D53" s="104"/>
      <c r="E53" s="104"/>
      <c r="F53" s="105"/>
      <c r="G53" s="124"/>
      <c r="H53" s="107" t="s">
        <v>26</v>
      </c>
      <c r="I53" s="108">
        <v>78.569999999999993</v>
      </c>
      <c r="J53" s="126"/>
    </row>
    <row r="54" spans="1:10" s="4" customFormat="1" ht="15.75" x14ac:dyDescent="0.15">
      <c r="A54" s="129" t="s">
        <v>55</v>
      </c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s="4" customFormat="1" ht="18" customHeight="1" x14ac:dyDescent="0.15">
      <c r="A55" s="130" t="s">
        <v>24</v>
      </c>
      <c r="B55" s="131"/>
      <c r="C55" s="101" t="s">
        <v>21</v>
      </c>
      <c r="D55" s="99"/>
      <c r="E55" s="99"/>
      <c r="F55" s="100"/>
      <c r="G55" s="123" t="s">
        <v>22</v>
      </c>
      <c r="H55" s="102" t="s">
        <v>23</v>
      </c>
      <c r="I55" s="103">
        <v>60.61</v>
      </c>
      <c r="J55" s="125" t="s">
        <v>56</v>
      </c>
    </row>
    <row r="56" spans="1:10" s="4" customFormat="1" ht="18" customHeight="1" x14ac:dyDescent="0.15">
      <c r="A56" s="132"/>
      <c r="B56" s="133"/>
      <c r="C56" s="106" t="s">
        <v>57</v>
      </c>
      <c r="D56" s="104"/>
      <c r="E56" s="104"/>
      <c r="F56" s="105"/>
      <c r="G56" s="124"/>
      <c r="H56" s="107" t="s">
        <v>26</v>
      </c>
      <c r="I56" s="108">
        <v>72.73</v>
      </c>
      <c r="J56" s="126"/>
    </row>
    <row r="57" spans="1:10" s="4" customFormat="1" ht="11.25" x14ac:dyDescent="0.15">
      <c r="A57" s="109" t="s">
        <v>27</v>
      </c>
      <c r="B57" s="109"/>
      <c r="C57" s="109"/>
      <c r="D57" s="109"/>
      <c r="E57" s="109"/>
      <c r="F57" s="109"/>
      <c r="G57" s="109"/>
      <c r="H57" s="109"/>
      <c r="I57" s="109"/>
      <c r="J57" s="109"/>
    </row>
  </sheetData>
  <mergeCells count="16">
    <mergeCell ref="A5:A7"/>
    <mergeCell ref="B5:D5"/>
    <mergeCell ref="E5:G5"/>
    <mergeCell ref="H5:J5"/>
    <mergeCell ref="A47:B47"/>
    <mergeCell ref="C47:F47"/>
    <mergeCell ref="G55:G56"/>
    <mergeCell ref="J55:J56"/>
    <mergeCell ref="A48:J48"/>
    <mergeCell ref="A51:J51"/>
    <mergeCell ref="A54:J54"/>
    <mergeCell ref="A55:B56"/>
    <mergeCell ref="G52:G53"/>
    <mergeCell ref="J52:J53"/>
    <mergeCell ref="G49:G50"/>
    <mergeCell ref="J49:J50"/>
  </mergeCells>
  <printOptions horizontalCentered="1"/>
  <pageMargins left="0.51181102362204722" right="0.11811023622047245" top="1.1417322834645669" bottom="0.39370078740157483" header="0.31496062992125984" footer="0.31496062992125984"/>
  <pageSetup paperSize="9" scale="97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Arroz em Casca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9"/>
  <sheetViews>
    <sheetView showGridLines="0" zoomScaleNormal="100" zoomScaleSheetLayoutView="85" workbookViewId="0">
      <selection activeCell="K64" sqref="K64"/>
    </sheetView>
  </sheetViews>
  <sheetFormatPr defaultColWidth="9.140625" defaultRowHeight="12.75" x14ac:dyDescent="0.25"/>
  <cols>
    <col min="1" max="1" width="10.42578125" style="1" customWidth="1"/>
    <col min="2" max="2" width="8.42578125" style="1" customWidth="1"/>
    <col min="3" max="3" width="6.7109375" style="1" customWidth="1"/>
    <col min="4" max="4" width="8.42578125" style="1" customWidth="1"/>
    <col min="5" max="5" width="6.7109375" style="1" customWidth="1"/>
    <col min="6" max="6" width="8.42578125" style="1" customWidth="1"/>
    <col min="7" max="7" width="6.7109375" style="1" customWidth="1"/>
    <col min="8" max="8" width="8.42578125" style="1" customWidth="1"/>
    <col min="9" max="9" width="6.7109375" style="1" customWidth="1"/>
    <col min="10" max="10" width="8.42578125" style="1" customWidth="1"/>
    <col min="11" max="11" width="6.7109375" style="1" customWidth="1"/>
    <col min="12" max="12" width="8.42578125" style="1" customWidth="1"/>
    <col min="13" max="13" width="6.7109375" style="1" customWidth="1"/>
    <col min="14" max="14" width="8.42578125" style="1" customWidth="1"/>
    <col min="15" max="15" width="6.7109375" style="1" customWidth="1"/>
    <col min="16" max="16" width="8.42578125" style="1" customWidth="1"/>
    <col min="17" max="17" width="6.7109375" style="1" customWidth="1"/>
    <col min="18" max="18" width="8.42578125" style="1" customWidth="1"/>
    <col min="19" max="19" width="6.7109375" style="1" customWidth="1"/>
    <col min="20" max="20" width="8.42578125" style="1" customWidth="1"/>
    <col min="21" max="21" width="6.7109375" style="1" customWidth="1"/>
    <col min="22" max="22" width="6.140625" style="1" bestFit="1" customWidth="1"/>
    <col min="23" max="23" width="7.140625" style="1" customWidth="1"/>
    <col min="24" max="16384" width="9.140625" style="1"/>
  </cols>
  <sheetData>
    <row r="1" spans="1:23" x14ac:dyDescent="0.25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customFormat="1" ht="15" x14ac:dyDescent="0.25"/>
    <row r="3" spans="1:23" customFormat="1" ht="15" x14ac:dyDescent="0.25">
      <c r="A3" s="147" t="s">
        <v>41</v>
      </c>
      <c r="B3" s="145">
        <f>[5]Arroz!B5</f>
        <v>2015</v>
      </c>
      <c r="C3" s="146"/>
      <c r="D3" s="143">
        <f>[5]Arroz!D5</f>
        <v>2016</v>
      </c>
      <c r="E3" s="146"/>
      <c r="F3" s="145">
        <f>[5]Arroz!F5</f>
        <v>2017</v>
      </c>
      <c r="G3" s="146"/>
      <c r="H3" s="143">
        <f>[5]Arroz!H5</f>
        <v>2018</v>
      </c>
      <c r="I3" s="146"/>
      <c r="J3" s="143">
        <f>[5]Arroz!J5</f>
        <v>2019</v>
      </c>
      <c r="K3" s="144"/>
      <c r="L3" s="145">
        <f>[5]Arroz!L5</f>
        <v>2020</v>
      </c>
      <c r="M3" s="146"/>
      <c r="N3" s="143">
        <f>[5]Arroz!N5</f>
        <v>2021</v>
      </c>
      <c r="O3" s="146"/>
      <c r="P3" s="145">
        <f>[5]Arroz!P5</f>
        <v>2022</v>
      </c>
      <c r="Q3" s="146"/>
      <c r="R3" s="143">
        <f>[5]Arroz!R5</f>
        <v>2023</v>
      </c>
      <c r="S3" s="146"/>
      <c r="T3" s="143">
        <f>[5]Arroz!T5</f>
        <v>2024</v>
      </c>
      <c r="U3" s="144"/>
    </row>
    <row r="4" spans="1:23" s="10" customFormat="1" ht="43.5" customHeight="1" x14ac:dyDescent="0.25">
      <c r="A4" s="148"/>
      <c r="B4" s="89" t="str">
        <f>[5]Arroz!B6</f>
        <v>Valor  (US$ milhões)</v>
      </c>
      <c r="C4" s="90" t="str">
        <f>[5]Arroz!C6</f>
        <v>Qtde  (mil t)</v>
      </c>
      <c r="D4" s="89" t="str">
        <f>[5]Arroz!D6</f>
        <v>Valor  (US$ milhões)</v>
      </c>
      <c r="E4" s="90" t="str">
        <f>[5]Arroz!E6</f>
        <v>Qtde  (mil t)</v>
      </c>
      <c r="F4" s="89" t="str">
        <f>[5]Arroz!F6</f>
        <v>Valor  (US$ milhões)</v>
      </c>
      <c r="G4" s="90" t="str">
        <f>[5]Arroz!G6</f>
        <v>Qtde  (mil t)</v>
      </c>
      <c r="H4" s="89" t="str">
        <f>[5]Arroz!H6</f>
        <v>Valor  (US$ milhões)</v>
      </c>
      <c r="I4" s="90" t="str">
        <f>[5]Arroz!I6</f>
        <v>Qtde  (mil t)</v>
      </c>
      <c r="J4" s="89" t="str">
        <f>[5]Arroz!J6</f>
        <v>Valor  (US$ milhões)</v>
      </c>
      <c r="K4" s="90" t="str">
        <f>[5]Arroz!K6</f>
        <v>Qtde  (mil t)</v>
      </c>
      <c r="L4" s="89" t="str">
        <f>[5]Arroz!L6</f>
        <v>Valor  (US$ milhões)</v>
      </c>
      <c r="M4" s="90" t="str">
        <f>[5]Arroz!M6</f>
        <v>Qtde  (mil t)</v>
      </c>
      <c r="N4" s="89" t="str">
        <f>[5]Arroz!N6</f>
        <v>Valor  (US$ milhões)</v>
      </c>
      <c r="O4" s="90" t="str">
        <f>[5]Arroz!O6</f>
        <v>Qtde  (mil t)</v>
      </c>
      <c r="P4" s="89" t="str">
        <f>[5]Arroz!P6</f>
        <v>Valor  (US$ milhões)</v>
      </c>
      <c r="Q4" s="90" t="str">
        <f>[5]Arroz!Q6</f>
        <v>Qtde  (mil t)</v>
      </c>
      <c r="R4" s="59" t="str">
        <f>[5]Arroz!R6</f>
        <v>Valor  (US$ milhões)</v>
      </c>
      <c r="S4" s="55" t="str">
        <f>[5]Arroz!S6</f>
        <v>Qtde  (mil t)</v>
      </c>
      <c r="T4" s="59" t="str">
        <f>[5]Arroz!T6</f>
        <v>Valor  (US$ milhões)</v>
      </c>
      <c r="U4" s="59" t="str">
        <f>[5]Arroz!U6</f>
        <v>Qtde  (mil t)</v>
      </c>
      <c r="V4" s="58"/>
      <c r="W4" s="58"/>
    </row>
    <row r="5" spans="1:23" customFormat="1" ht="15" x14ac:dyDescent="0.25">
      <c r="A5" s="27" t="str">
        <f>[5]Arroz!A7</f>
        <v>Exportação</v>
      </c>
      <c r="B5" s="28">
        <f>[5]Arroz!B7</f>
        <v>349.89319699999999</v>
      </c>
      <c r="C5" s="29">
        <f>[5]Arroz!C7</f>
        <v>1308.1028319999998</v>
      </c>
      <c r="D5" s="30">
        <f>[5]Arroz!D7</f>
        <v>251.85130000000001</v>
      </c>
      <c r="E5" s="29">
        <f>[5]Arroz!E7</f>
        <v>934.31148499999995</v>
      </c>
      <c r="F5" s="30">
        <f>[5]Arroz!F7</f>
        <v>244.534975</v>
      </c>
      <c r="G5" s="29">
        <f>[5]Arroz!G7</f>
        <v>869.77437500000008</v>
      </c>
      <c r="H5" s="30">
        <f>[5]Arroz!H7</f>
        <v>466.60168499999992</v>
      </c>
      <c r="I5" s="29">
        <f>[5]Arroz!I7</f>
        <v>1807.0096919999999</v>
      </c>
      <c r="J5" s="30">
        <f>[5]Arroz!J7</f>
        <v>368.437815</v>
      </c>
      <c r="K5" s="30">
        <f>[5]Arroz!K7</f>
        <v>1435.7926660000001</v>
      </c>
      <c r="L5" s="28">
        <f>[5]Arroz!L7</f>
        <v>503.57951800000012</v>
      </c>
      <c r="M5" s="29">
        <f>[5]Arroz!M7</f>
        <v>1812.7058770000003</v>
      </c>
      <c r="N5" s="30">
        <f>[5]Arroz!N7</f>
        <v>363.12120599999997</v>
      </c>
      <c r="O5" s="29">
        <f>[5]Arroz!O7</f>
        <v>1152.3615600000001</v>
      </c>
      <c r="P5" s="30">
        <f>[5]Arroz!P7</f>
        <v>656.30202899999983</v>
      </c>
      <c r="Q5" s="29">
        <f>[5]Arroz!Q7</f>
        <v>2094.8338891148255</v>
      </c>
      <c r="R5" s="30">
        <f>[5]Arroz!R7</f>
        <v>628.06114600000012</v>
      </c>
      <c r="S5" s="29">
        <f>[5]Arroz!S7</f>
        <v>1718.4645343948414</v>
      </c>
      <c r="T5" s="30">
        <f>[5]Arroz!T7</f>
        <v>189.413398</v>
      </c>
      <c r="U5" s="30">
        <f>[5]Arroz!U7</f>
        <v>423.68143685579099</v>
      </c>
    </row>
    <row r="6" spans="1:23" customFormat="1" ht="15" x14ac:dyDescent="0.25">
      <c r="A6" s="11" t="str">
        <f>[5]Arroz!A8</f>
        <v>Jan</v>
      </c>
      <c r="B6" s="12">
        <f>[5]Arroz!B8</f>
        <v>22.848400000000002</v>
      </c>
      <c r="C6" s="13">
        <f>[5]Arroz!C8</f>
        <v>69.828899000000007</v>
      </c>
      <c r="D6" s="18">
        <f>[5]Arroz!D8</f>
        <v>25.428979000000002</v>
      </c>
      <c r="E6" s="13">
        <f>[5]Arroz!E8</f>
        <v>95.922150999999999</v>
      </c>
      <c r="F6" s="18">
        <f>[5]Arroz!F8</f>
        <v>27.121259999999999</v>
      </c>
      <c r="G6" s="13">
        <f>[5]Arroz!G8</f>
        <v>79.278274999999994</v>
      </c>
      <c r="H6" s="18">
        <f>[5]Arroz!H8</f>
        <v>44.759628999999997</v>
      </c>
      <c r="I6" s="13">
        <f>[5]Arroz!I8</f>
        <v>161.290121</v>
      </c>
      <c r="J6" s="18">
        <f>[5]Arroz!J8</f>
        <v>35.910775000000001</v>
      </c>
      <c r="K6" s="18">
        <f>[5]Arroz!K8</f>
        <v>138.83373800000001</v>
      </c>
      <c r="L6" s="12">
        <f>[5]Arroz!L8</f>
        <v>21.317432</v>
      </c>
      <c r="M6" s="13">
        <f>[5]Arroz!M8</f>
        <v>70.644957000000005</v>
      </c>
      <c r="N6" s="18">
        <f>[5]Arroz!N8</f>
        <v>9.4867589999999993</v>
      </c>
      <c r="O6" s="13">
        <f>[5]Arroz!O8</f>
        <v>21.353643999999999</v>
      </c>
      <c r="P6" s="18">
        <f>[5]Arroz!P8</f>
        <v>44.641969000000003</v>
      </c>
      <c r="Q6" s="13">
        <f>[5]Arroz!Q8</f>
        <v>140.14114716408801</v>
      </c>
      <c r="R6" s="18">
        <f>[5]Arroz!R8</f>
        <v>48.087443999999998</v>
      </c>
      <c r="S6" s="13">
        <f>[5]Arroz!S8</f>
        <v>148.35021207654299</v>
      </c>
      <c r="T6" s="18">
        <f>[5]Arroz!T8</f>
        <v>26.580286000000001</v>
      </c>
      <c r="U6" s="18">
        <f>[5]Arroz!U8</f>
        <v>56.904142999999998</v>
      </c>
    </row>
    <row r="7" spans="1:23" customFormat="1" ht="15" x14ac:dyDescent="0.25">
      <c r="A7" s="11" t="str">
        <f>[5]Arroz!A9</f>
        <v>Fev</v>
      </c>
      <c r="B7" s="12">
        <f>[5]Arroz!B9</f>
        <v>15.338870999999999</v>
      </c>
      <c r="C7" s="13">
        <f>[5]Arroz!C9</f>
        <v>49.883361999999998</v>
      </c>
      <c r="D7" s="18">
        <f>[5]Arroz!D9</f>
        <v>15.415729000000001</v>
      </c>
      <c r="E7" s="13">
        <f>[5]Arroz!E9</f>
        <v>74.520275999999996</v>
      </c>
      <c r="F7" s="18">
        <f>[5]Arroz!F9</f>
        <v>13.202548999999999</v>
      </c>
      <c r="G7" s="13">
        <f>[5]Arroz!G9</f>
        <v>51.042872000000003</v>
      </c>
      <c r="H7" s="18">
        <f>[5]Arroz!H9</f>
        <v>43.564424000000002</v>
      </c>
      <c r="I7" s="13">
        <f>[5]Arroz!I9</f>
        <v>163.56944999999999</v>
      </c>
      <c r="J7" s="18">
        <f>[5]Arroz!J9</f>
        <v>22.561612</v>
      </c>
      <c r="K7" s="18">
        <f>[5]Arroz!K9</f>
        <v>85.755819000000002</v>
      </c>
      <c r="L7" s="12">
        <f>[5]Arroz!L9</f>
        <v>23.055319999999998</v>
      </c>
      <c r="M7" s="13">
        <f>[5]Arroz!M9</f>
        <v>83.679023000000001</v>
      </c>
      <c r="N7" s="18">
        <f>[5]Arroz!N9</f>
        <v>22.782997999999999</v>
      </c>
      <c r="O7" s="13">
        <f>[5]Arroz!O9</f>
        <v>81.950452999999996</v>
      </c>
      <c r="P7" s="18">
        <f>[5]Arroz!P9</f>
        <v>37.920338999999998</v>
      </c>
      <c r="Q7" s="13">
        <f>[5]Arroz!Q9</f>
        <v>129.05703322530999</v>
      </c>
      <c r="R7" s="18">
        <f>[5]Arroz!R9</f>
        <v>30.569068000000001</v>
      </c>
      <c r="S7" s="13">
        <f>[5]Arroz!S9</f>
        <v>103.71857882652699</v>
      </c>
      <c r="T7" s="18">
        <f>[5]Arroz!T9</f>
        <v>34.302827999999998</v>
      </c>
      <c r="U7" s="18">
        <f>[5]Arroz!U9</f>
        <v>98.579755538537995</v>
      </c>
    </row>
    <row r="8" spans="1:23" customFormat="1" ht="15" x14ac:dyDescent="0.25">
      <c r="A8" s="11" t="str">
        <f>[5]Arroz!A10</f>
        <v>Mar</v>
      </c>
      <c r="B8" s="12">
        <f>[5]Arroz!B10</f>
        <v>42.981623999999996</v>
      </c>
      <c r="C8" s="13">
        <f>[5]Arroz!C10</f>
        <v>142.58470500000001</v>
      </c>
      <c r="D8" s="18">
        <f>[5]Arroz!D10</f>
        <v>38.631351000000002</v>
      </c>
      <c r="E8" s="13">
        <f>[5]Arroz!E10</f>
        <v>140.67218299999999</v>
      </c>
      <c r="F8" s="18">
        <f>[5]Arroz!F10</f>
        <v>12.594704</v>
      </c>
      <c r="G8" s="13">
        <f>[5]Arroz!G10</f>
        <v>46.206181000000001</v>
      </c>
      <c r="H8" s="18">
        <f>[5]Arroz!H10</f>
        <v>57.378785000000001</v>
      </c>
      <c r="I8" s="13">
        <f>[5]Arroz!I10</f>
        <v>193.52166</v>
      </c>
      <c r="J8" s="18">
        <f>[5]Arroz!J10</f>
        <v>37.184626999999999</v>
      </c>
      <c r="K8" s="18">
        <f>[5]Arroz!K10</f>
        <v>158.859692</v>
      </c>
      <c r="L8" s="12">
        <f>[5]Arroz!L10</f>
        <v>24.337933</v>
      </c>
      <c r="M8" s="13">
        <f>[5]Arroz!M10</f>
        <v>83.832817000000006</v>
      </c>
      <c r="N8" s="18">
        <f>[5]Arroz!N10</f>
        <v>31.240767999999999</v>
      </c>
      <c r="O8" s="13">
        <f>[5]Arroz!O10</f>
        <v>104.39443199999999</v>
      </c>
      <c r="P8" s="18">
        <f>[5]Arroz!P10</f>
        <v>49.94359</v>
      </c>
      <c r="Q8" s="13">
        <f>[5]Arroz!Q10</f>
        <v>179.456944670865</v>
      </c>
      <c r="R8" s="18">
        <f>[5]Arroz!R10</f>
        <v>45.619861</v>
      </c>
      <c r="S8" s="13">
        <f>[5]Arroz!S10</f>
        <v>118.30579126202301</v>
      </c>
      <c r="T8" s="18">
        <f>[5]Arroz!T10</f>
        <v>43.253712999999998</v>
      </c>
      <c r="U8" s="18">
        <f>[5]Arroz!U10</f>
        <v>58.107092000000002</v>
      </c>
    </row>
    <row r="9" spans="1:23" customFormat="1" ht="15" x14ac:dyDescent="0.25">
      <c r="A9" s="11" t="str">
        <f>[5]Arroz!A11</f>
        <v>Abr</v>
      </c>
      <c r="B9" s="12">
        <f>[5]Arroz!B11</f>
        <v>16.374188</v>
      </c>
      <c r="C9" s="13">
        <f>[5]Arroz!C11</f>
        <v>49.699553000000002</v>
      </c>
      <c r="D9" s="18">
        <f>[5]Arroz!D11</f>
        <v>28.755925000000001</v>
      </c>
      <c r="E9" s="13">
        <f>[5]Arroz!E11</f>
        <v>122.690729</v>
      </c>
      <c r="F9" s="18">
        <f>[5]Arroz!F11</f>
        <v>10.307945</v>
      </c>
      <c r="G9" s="13">
        <f>[5]Arroz!G11</f>
        <v>37.836249000000002</v>
      </c>
      <c r="H9" s="18">
        <f>[5]Arroz!H11</f>
        <v>26.634281999999999</v>
      </c>
      <c r="I9" s="13">
        <f>[5]Arroz!I11</f>
        <v>95.732731000000001</v>
      </c>
      <c r="J9" s="18">
        <f>[5]Arroz!J11</f>
        <v>30.659700999999998</v>
      </c>
      <c r="K9" s="18">
        <f>[5]Arroz!K11</f>
        <v>129.03558799999999</v>
      </c>
      <c r="L9" s="12">
        <f>[5]Arroz!L11</f>
        <v>39.097261000000003</v>
      </c>
      <c r="M9" s="13">
        <f>[5]Arroz!M11</f>
        <v>145.47763499999999</v>
      </c>
      <c r="N9" s="18">
        <f>[5]Arroz!N11</f>
        <v>38.933757</v>
      </c>
      <c r="O9" s="13">
        <f>[5]Arroz!O11</f>
        <v>111.12810399999999</v>
      </c>
      <c r="P9" s="18">
        <f>[5]Arroz!P11</f>
        <v>18.273167000000001</v>
      </c>
      <c r="Q9" s="13">
        <f>[5]Arroz!Q11</f>
        <v>67.766932007472505</v>
      </c>
      <c r="R9" s="18">
        <f>[5]Arroz!R11</f>
        <v>47.064244000000002</v>
      </c>
      <c r="S9" s="13">
        <f>[5]Arroz!S11</f>
        <v>140.23382230083101</v>
      </c>
      <c r="T9" s="18">
        <f>[5]Arroz!T11</f>
        <v>43.455751999999997</v>
      </c>
      <c r="U9" s="18">
        <f>[5]Arroz!U11</f>
        <v>123.004079317253</v>
      </c>
    </row>
    <row r="10" spans="1:23" customFormat="1" ht="15" x14ac:dyDescent="0.25">
      <c r="A10" s="11" t="str">
        <f>[5]Arroz!A12</f>
        <v>Mai</v>
      </c>
      <c r="B10" s="12">
        <f>[5]Arroz!B12</f>
        <v>50.470252000000002</v>
      </c>
      <c r="C10" s="13">
        <f>[5]Arroz!C12</f>
        <v>171.51863</v>
      </c>
      <c r="D10" s="18">
        <f>[5]Arroz!D12</f>
        <v>28.308827000000001</v>
      </c>
      <c r="E10" s="13">
        <f>[5]Arroz!E12</f>
        <v>109.760396</v>
      </c>
      <c r="F10" s="18">
        <f>[5]Arroz!F12</f>
        <v>21.843399999999999</v>
      </c>
      <c r="G10" s="13">
        <f>[5]Arroz!G12</f>
        <v>77.173451</v>
      </c>
      <c r="H10" s="18">
        <f>[5]Arroz!H12</f>
        <v>51.078010999999996</v>
      </c>
      <c r="I10" s="13">
        <f>[5]Arroz!I12</f>
        <v>201.60830200000001</v>
      </c>
      <c r="J10" s="18">
        <f>[5]Arroz!J12</f>
        <v>32.840767</v>
      </c>
      <c r="K10" s="18">
        <f>[5]Arroz!K12</f>
        <v>139.30891800000001</v>
      </c>
      <c r="L10" s="12">
        <f>[5]Arroz!L12</f>
        <v>70.998984000000107</v>
      </c>
      <c r="M10" s="13">
        <f>[5]Arroz!M12</f>
        <v>253.09285399999999</v>
      </c>
      <c r="N10" s="18">
        <f>[5]Arroz!N12</f>
        <v>32.656965</v>
      </c>
      <c r="O10" s="13">
        <f>[5]Arroz!O12</f>
        <v>86.873299000000003</v>
      </c>
      <c r="P10" s="18">
        <f>[5]Arroz!P12</f>
        <v>11.649468000000001</v>
      </c>
      <c r="Q10" s="13">
        <f>[5]Arroz!Q12</f>
        <v>39.706587395298001</v>
      </c>
      <c r="R10" s="18">
        <f>[5]Arroz!R12</f>
        <v>68.128879999999995</v>
      </c>
      <c r="S10" s="13">
        <f>[5]Arroz!S12</f>
        <v>197.56739014484501</v>
      </c>
      <c r="T10" s="18">
        <f>[5]Arroz!T12</f>
        <v>41.820819</v>
      </c>
      <c r="U10" s="18">
        <f>[5]Arroz!U12</f>
        <v>87.086366999999996</v>
      </c>
    </row>
    <row r="11" spans="1:23" customFormat="1" ht="15" x14ac:dyDescent="0.25">
      <c r="A11" s="11" t="str">
        <f>[5]Arroz!A13</f>
        <v>Jun</v>
      </c>
      <c r="B11" s="12">
        <f>[5]Arroz!B13</f>
        <v>14.405016</v>
      </c>
      <c r="C11" s="13">
        <f>[5]Arroz!C13</f>
        <v>49.394893000000003</v>
      </c>
      <c r="D11" s="18">
        <f>[5]Arroz!D13</f>
        <v>15.068948000000001</v>
      </c>
      <c r="E11" s="13">
        <f>[5]Arroz!E13</f>
        <v>59.731870000000001</v>
      </c>
      <c r="F11" s="18">
        <f>[5]Arroz!F13</f>
        <v>12.456118999999999</v>
      </c>
      <c r="G11" s="13">
        <f>[5]Arroz!G13</f>
        <v>42.873660999999998</v>
      </c>
      <c r="H11" s="18">
        <f>[5]Arroz!H13</f>
        <v>25.801593</v>
      </c>
      <c r="I11" s="13">
        <f>[5]Arroz!I13</f>
        <v>95.560463999999996</v>
      </c>
      <c r="J11" s="18">
        <f>[5]Arroz!J13</f>
        <v>9.4970839999999992</v>
      </c>
      <c r="K11" s="18">
        <f>[5]Arroz!K13</f>
        <v>26.971511</v>
      </c>
      <c r="L11" s="12">
        <f>[5]Arroz!L13</f>
        <v>87.619387000000003</v>
      </c>
      <c r="M11" s="13">
        <f>[5]Arroz!M13</f>
        <v>316.32543800000002</v>
      </c>
      <c r="N11" s="18">
        <f>[5]Arroz!N13</f>
        <v>22.307388</v>
      </c>
      <c r="O11" s="13">
        <f>[5]Arroz!O13</f>
        <v>70.199143000000007</v>
      </c>
      <c r="P11" s="18">
        <f>[5]Arroz!P13</f>
        <v>36.926068999999998</v>
      </c>
      <c r="Q11" s="13">
        <f>[5]Arroz!Q13</f>
        <v>131.21651328736999</v>
      </c>
      <c r="R11" s="18">
        <f>[5]Arroz!R13</f>
        <v>51.063823999999997</v>
      </c>
      <c r="S11" s="13">
        <f>[5]Arroz!S13</f>
        <v>149.781271</v>
      </c>
      <c r="T11" s="18">
        <f>[5]Arroz!T13</f>
        <v>0</v>
      </c>
      <c r="U11" s="18">
        <f>[5]Arroz!U13</f>
        <v>0</v>
      </c>
    </row>
    <row r="12" spans="1:23" customFormat="1" ht="15" x14ac:dyDescent="0.25">
      <c r="A12" s="11" t="str">
        <f>[5]Arroz!A14</f>
        <v>Jul</v>
      </c>
      <c r="B12" s="12">
        <f>[5]Arroz!B14</f>
        <v>17.508946000000002</v>
      </c>
      <c r="C12" s="13">
        <f>[5]Arroz!C14</f>
        <v>68.724877000000006</v>
      </c>
      <c r="D12" s="18">
        <f>[5]Arroz!D14</f>
        <v>21.497836</v>
      </c>
      <c r="E12" s="13">
        <f>[5]Arroz!E14</f>
        <v>89.334895000000003</v>
      </c>
      <c r="F12" s="18">
        <f>[5]Arroz!F14</f>
        <v>29.961756999999999</v>
      </c>
      <c r="G12" s="13">
        <f>[5]Arroz!G14</f>
        <v>112.46662000000001</v>
      </c>
      <c r="H12" s="18">
        <f>[5]Arroz!H14</f>
        <v>21.895358000000002</v>
      </c>
      <c r="I12" s="13">
        <f>[5]Arroz!I14</f>
        <v>84.541127000000003</v>
      </c>
      <c r="J12" s="18">
        <f>[5]Arroz!J14</f>
        <v>24.200934</v>
      </c>
      <c r="K12" s="18">
        <f>[5]Arroz!K14</f>
        <v>103.826241</v>
      </c>
      <c r="L12" s="12">
        <f>[5]Arroz!L14</f>
        <v>81.741643999999994</v>
      </c>
      <c r="M12" s="13">
        <f>[5]Arroz!M14</f>
        <v>295.82790899999998</v>
      </c>
      <c r="N12" s="18">
        <f>[5]Arroz!N14</f>
        <v>30.176750999999999</v>
      </c>
      <c r="O12" s="13">
        <f>[5]Arroz!O14</f>
        <v>95.859795000000005</v>
      </c>
      <c r="P12" s="18">
        <f>[5]Arroz!P14</f>
        <v>59.041992</v>
      </c>
      <c r="Q12" s="13">
        <f>[5]Arroz!Q14</f>
        <v>182.331531053433</v>
      </c>
      <c r="R12" s="18">
        <f>[5]Arroz!R14</f>
        <v>67.446644000000106</v>
      </c>
      <c r="S12" s="13">
        <f>[5]Arroz!S14</f>
        <v>199.07711210256301</v>
      </c>
      <c r="T12" s="18">
        <f>[5]Arroz!T14</f>
        <v>0</v>
      </c>
      <c r="U12" s="18">
        <f>[5]Arroz!U14</f>
        <v>0</v>
      </c>
    </row>
    <row r="13" spans="1:23" customFormat="1" ht="15" x14ac:dyDescent="0.25">
      <c r="A13" s="11" t="str">
        <f>[5]Arroz!A15</f>
        <v>Ago</v>
      </c>
      <c r="B13" s="12">
        <f>[5]Arroz!B15</f>
        <v>26.985098000000001</v>
      </c>
      <c r="C13" s="13">
        <f>[5]Arroz!C15</f>
        <v>117.33551</v>
      </c>
      <c r="D13" s="18">
        <f>[5]Arroz!D15</f>
        <v>11.280422</v>
      </c>
      <c r="E13" s="13">
        <f>[5]Arroz!E15</f>
        <v>26.847248</v>
      </c>
      <c r="F13" s="18">
        <f>[5]Arroz!F15</f>
        <v>17.838615000000001</v>
      </c>
      <c r="G13" s="13">
        <f>[5]Arroz!G15</f>
        <v>60.638198000000003</v>
      </c>
      <c r="H13" s="18">
        <f>[5]Arroz!H15</f>
        <v>23.766873</v>
      </c>
      <c r="I13" s="13">
        <f>[5]Arroz!I15</f>
        <v>96.462091999999998</v>
      </c>
      <c r="J13" s="18">
        <f>[5]Arroz!J15</f>
        <v>31.674310999999999</v>
      </c>
      <c r="K13" s="18">
        <f>[5]Arroz!K15</f>
        <v>110.035284</v>
      </c>
      <c r="L13" s="12">
        <f>[5]Arroz!L15</f>
        <v>56.377887999999999</v>
      </c>
      <c r="M13" s="13">
        <f>[5]Arroz!M15</f>
        <v>208.25533899999999</v>
      </c>
      <c r="N13" s="18">
        <f>[5]Arroz!N15</f>
        <v>34.686991999999996</v>
      </c>
      <c r="O13" s="13">
        <f>[5]Arroz!O15</f>
        <v>114.57846000000001</v>
      </c>
      <c r="P13" s="18">
        <f>[5]Arroz!P15</f>
        <v>77.606570000000005</v>
      </c>
      <c r="Q13" s="13">
        <f>[5]Arroz!Q15</f>
        <v>246.46069508612399</v>
      </c>
      <c r="R13" s="18">
        <f>[5]Arroz!R15</f>
        <v>100.927093</v>
      </c>
      <c r="S13" s="13">
        <f>[5]Arroz!S15</f>
        <v>295.69135702317902</v>
      </c>
      <c r="T13" s="18">
        <f>[5]Arroz!T15</f>
        <v>0</v>
      </c>
      <c r="U13" s="18">
        <f>[5]Arroz!U15</f>
        <v>0</v>
      </c>
    </row>
    <row r="14" spans="1:23" customFormat="1" ht="15" x14ac:dyDescent="0.25">
      <c r="A14" s="11" t="str">
        <f>[5]Arroz!A16</f>
        <v>Set</v>
      </c>
      <c r="B14" s="12">
        <f>[5]Arroz!B16</f>
        <v>30.200410000000002</v>
      </c>
      <c r="C14" s="13">
        <f>[5]Arroz!C16</f>
        <v>133.091565</v>
      </c>
      <c r="D14" s="18">
        <f>[5]Arroz!D16</f>
        <v>21.793023999999999</v>
      </c>
      <c r="E14" s="13">
        <f>[5]Arroz!E16</f>
        <v>62.391185</v>
      </c>
      <c r="F14" s="18">
        <f>[5]Arroz!F16</f>
        <v>30.633979</v>
      </c>
      <c r="G14" s="13">
        <f>[5]Arroz!G16</f>
        <v>109.414793</v>
      </c>
      <c r="H14" s="18">
        <f>[5]Arroz!H16</f>
        <v>39.927852000000001</v>
      </c>
      <c r="I14" s="13">
        <f>[5]Arroz!I16</f>
        <v>160.79586599999999</v>
      </c>
      <c r="J14" s="18">
        <f>[5]Arroz!J16</f>
        <v>26.565172</v>
      </c>
      <c r="K14" s="18">
        <f>[5]Arroz!K16</f>
        <v>100.57148599999999</v>
      </c>
      <c r="L14" s="12">
        <f>[5]Arroz!L16</f>
        <v>22.884498000000001</v>
      </c>
      <c r="M14" s="13">
        <f>[5]Arroz!M16</f>
        <v>78.144645999999995</v>
      </c>
      <c r="N14" s="18">
        <f>[5]Arroz!N16</f>
        <v>41.043599999999998</v>
      </c>
      <c r="O14" s="13">
        <f>[5]Arroz!O16</f>
        <v>130.245181</v>
      </c>
      <c r="P14" s="18">
        <f>[5]Arroz!P16</f>
        <v>57.936745000000002</v>
      </c>
      <c r="Q14" s="13">
        <f>[5]Arroz!Q16</f>
        <v>176.81188847147999</v>
      </c>
      <c r="R14" s="18">
        <f>[5]Arroz!R16</f>
        <v>33.325330000000001</v>
      </c>
      <c r="S14" s="13">
        <f>[5]Arroz!S16</f>
        <v>81.783318658330401</v>
      </c>
      <c r="T14" s="18">
        <f>[5]Arroz!T16</f>
        <v>0</v>
      </c>
      <c r="U14" s="18">
        <f>[5]Arroz!U16</f>
        <v>0</v>
      </c>
    </row>
    <row r="15" spans="1:23" customFormat="1" ht="15" x14ac:dyDescent="0.25">
      <c r="A15" s="11" t="str">
        <f>[5]Arroz!A17</f>
        <v>Out</v>
      </c>
      <c r="B15" s="12">
        <f>[5]Arroz!B17</f>
        <v>33.335334000000003</v>
      </c>
      <c r="C15" s="13">
        <f>[5]Arroz!C17</f>
        <v>126.92829999999999</v>
      </c>
      <c r="D15" s="18">
        <f>[5]Arroz!D17</f>
        <v>17.490817</v>
      </c>
      <c r="E15" s="13">
        <f>[5]Arroz!E17</f>
        <v>65.209311</v>
      </c>
      <c r="F15" s="18">
        <f>[5]Arroz!F17</f>
        <v>23.813492</v>
      </c>
      <c r="G15" s="13">
        <f>[5]Arroz!G17</f>
        <v>91.956806</v>
      </c>
      <c r="H15" s="18">
        <f>[5]Arroz!H17</f>
        <v>41.482979999999998</v>
      </c>
      <c r="I15" s="13">
        <f>[5]Arroz!I17</f>
        <v>152.77080000000001</v>
      </c>
      <c r="J15" s="18">
        <f>[5]Arroz!J17</f>
        <v>23.123396</v>
      </c>
      <c r="K15" s="18">
        <f>[5]Arroz!K17</f>
        <v>83.509918999999996</v>
      </c>
      <c r="L15" s="12">
        <f>[5]Arroz!L17</f>
        <v>38.950329000000004</v>
      </c>
      <c r="M15" s="13">
        <f>[5]Arroz!M17</f>
        <v>153.55800300000001</v>
      </c>
      <c r="N15" s="18">
        <f>[5]Arroz!N17</f>
        <v>43.034438999999999</v>
      </c>
      <c r="O15" s="13">
        <f>[5]Arroz!O17</f>
        <v>137.93723399999999</v>
      </c>
      <c r="P15" s="18">
        <f>[5]Arroz!P17</f>
        <v>119.606228</v>
      </c>
      <c r="Q15" s="13">
        <f>[5]Arroz!Q17</f>
        <v>375.56462992088501</v>
      </c>
      <c r="R15" s="18">
        <f>[5]Arroz!R17</f>
        <v>65.645503000000005</v>
      </c>
      <c r="S15" s="13">
        <f>[5]Arroz!S17</f>
        <v>147.81433200000001</v>
      </c>
      <c r="T15" s="18">
        <f>[5]Arroz!T17</f>
        <v>0</v>
      </c>
      <c r="U15" s="18">
        <f>[5]Arroz!U17</f>
        <v>0</v>
      </c>
    </row>
    <row r="16" spans="1:23" customFormat="1" ht="15" x14ac:dyDescent="0.25">
      <c r="A16" s="11" t="str">
        <f>[5]Arroz!A18</f>
        <v>Nov</v>
      </c>
      <c r="B16" s="12">
        <f>[5]Arroz!B18</f>
        <v>43.111694999999997</v>
      </c>
      <c r="C16" s="13">
        <f>[5]Arroz!C18</f>
        <v>184.75317000000001</v>
      </c>
      <c r="D16" s="18">
        <f>[5]Arroz!D18</f>
        <v>13.927743</v>
      </c>
      <c r="E16" s="13">
        <f>[5]Arroz!E18</f>
        <v>46.792769</v>
      </c>
      <c r="F16" s="18">
        <f>[5]Arroz!F18</f>
        <v>26.593450000000001</v>
      </c>
      <c r="G16" s="13">
        <f>[5]Arroz!G18</f>
        <v>95.301120999999995</v>
      </c>
      <c r="H16" s="18">
        <f>[5]Arroz!H18</f>
        <v>28.006630999999999</v>
      </c>
      <c r="I16" s="13">
        <f>[5]Arroz!I18</f>
        <v>115.779555</v>
      </c>
      <c r="J16" s="18">
        <f>[5]Arroz!J18</f>
        <v>33.536104000000002</v>
      </c>
      <c r="K16" s="18">
        <f>[5]Arroz!K18</f>
        <v>130.604758</v>
      </c>
      <c r="L16" s="12">
        <f>[5]Arroz!L18</f>
        <v>20.934113</v>
      </c>
      <c r="M16" s="13">
        <f>[5]Arroz!M18</f>
        <v>72.776753999999997</v>
      </c>
      <c r="N16" s="18">
        <f>[5]Arroz!N18</f>
        <v>9.9126799999999893</v>
      </c>
      <c r="O16" s="13">
        <f>[5]Arroz!O18</f>
        <v>26.276651000000001</v>
      </c>
      <c r="P16" s="18">
        <f>[5]Arroz!P18</f>
        <v>54.296315999999997</v>
      </c>
      <c r="Q16" s="13">
        <f>[5]Arroz!Q18</f>
        <v>147.545194961775</v>
      </c>
      <c r="R16" s="18">
        <f>[5]Arroz!R18</f>
        <v>56.677866000000002</v>
      </c>
      <c r="S16" s="13">
        <f>[5]Arroz!S18</f>
        <v>110.333676</v>
      </c>
      <c r="T16" s="18">
        <f>[5]Arroz!T18</f>
        <v>0</v>
      </c>
      <c r="U16" s="18">
        <f>[5]Arroz!U18</f>
        <v>0</v>
      </c>
    </row>
    <row r="17" spans="1:23" customFormat="1" ht="15" x14ac:dyDescent="0.25">
      <c r="A17" s="14" t="str">
        <f>[5]Arroz!A19</f>
        <v>Dez</v>
      </c>
      <c r="B17" s="15">
        <f>[5]Arroz!B19</f>
        <v>36.333362999999999</v>
      </c>
      <c r="C17" s="16">
        <f>[5]Arroz!C19</f>
        <v>144.35936799999999</v>
      </c>
      <c r="D17" s="17">
        <f>[5]Arroz!D19</f>
        <v>14.251699</v>
      </c>
      <c r="E17" s="16">
        <f>[5]Arroz!E19</f>
        <v>40.438471999999997</v>
      </c>
      <c r="F17" s="17">
        <f>[5]Arroz!F19</f>
        <v>18.167705000000002</v>
      </c>
      <c r="G17" s="16">
        <f>[5]Arroz!G19</f>
        <v>65.586147999999994</v>
      </c>
      <c r="H17" s="17">
        <f>[5]Arroz!H19</f>
        <v>62.305267000000001</v>
      </c>
      <c r="I17" s="16">
        <f>[5]Arroz!I19</f>
        <v>285.37752399999999</v>
      </c>
      <c r="J17" s="17">
        <f>[5]Arroz!J19</f>
        <v>60.683332</v>
      </c>
      <c r="K17" s="17">
        <f>[5]Arroz!K19</f>
        <v>228.47971200000001</v>
      </c>
      <c r="L17" s="15">
        <f>[5]Arroz!L19</f>
        <v>16.264728999999999</v>
      </c>
      <c r="M17" s="16">
        <f>[5]Arroz!M19</f>
        <v>51.090502000000001</v>
      </c>
      <c r="N17" s="17">
        <f>[5]Arroz!N19</f>
        <v>46.858108999999999</v>
      </c>
      <c r="O17" s="16">
        <f>[5]Arroz!O19</f>
        <v>171.56516400000001</v>
      </c>
      <c r="P17" s="17">
        <f>[5]Arroz!P19</f>
        <v>88.459575999999899</v>
      </c>
      <c r="Q17" s="16">
        <f>[5]Arroz!Q19</f>
        <v>278.77479187072498</v>
      </c>
      <c r="R17" s="17">
        <f>[5]Arroz!R19</f>
        <v>13.505388999999999</v>
      </c>
      <c r="S17" s="16">
        <f>[5]Arroz!S19</f>
        <v>25.807673000000001</v>
      </c>
      <c r="T17" s="17">
        <f>[5]Arroz!T19</f>
        <v>0</v>
      </c>
      <c r="U17" s="17">
        <f>[5]Arroz!U19</f>
        <v>0</v>
      </c>
    </row>
    <row r="18" spans="1:23" customFormat="1" ht="15" x14ac:dyDescent="0.25">
      <c r="A18" s="31" t="str">
        <f>[5]Arroz!A20</f>
        <v>Importação</v>
      </c>
      <c r="B18" s="32">
        <f>[5]Arroz!B20</f>
        <v>157.686117</v>
      </c>
      <c r="C18" s="33">
        <f>[5]Arroz!C20</f>
        <v>502.92164600000007</v>
      </c>
      <c r="D18" s="34">
        <f>[5]Arroz!D20</f>
        <v>288.68850099999997</v>
      </c>
      <c r="E18" s="33">
        <f>[5]Arroz!E20</f>
        <v>1031.3795269999998</v>
      </c>
      <c r="F18" s="34">
        <f>[5]Arroz!F20</f>
        <v>320.27184399999999</v>
      </c>
      <c r="G18" s="33">
        <f>[5]Arroz!G20</f>
        <v>1125.443786</v>
      </c>
      <c r="H18" s="34">
        <f>[5]Arroz!H20</f>
        <v>217.30844999999999</v>
      </c>
      <c r="I18" s="33">
        <f>[5]Arroz!I20</f>
        <v>832.76369999999997</v>
      </c>
      <c r="J18" s="34">
        <f>[5]Arroz!J20</f>
        <v>244.52190100000001</v>
      </c>
      <c r="K18" s="34">
        <f>[5]Arroz!K20</f>
        <v>995.39447600000005</v>
      </c>
      <c r="L18" s="32">
        <f>[5]Arroz!L20</f>
        <v>376.475887</v>
      </c>
      <c r="M18" s="33">
        <f>[5]Arroz!M20</f>
        <v>1268.023745</v>
      </c>
      <c r="N18" s="34">
        <f>[5]Arroz!N20</f>
        <v>316.80292699999995</v>
      </c>
      <c r="O18" s="33">
        <f>[5]Arroz!O20</f>
        <v>988.7667100000001</v>
      </c>
      <c r="P18" s="34">
        <f>[5]Arroz!P20</f>
        <v>349.95869899999997</v>
      </c>
      <c r="Q18" s="33">
        <f>[5]Arroz!Q20</f>
        <v>1193.5365767627791</v>
      </c>
      <c r="R18" s="34">
        <f>[5]Arroz!R20</f>
        <v>531.09675900000002</v>
      </c>
      <c r="S18" s="33">
        <f>[5]Arroz!S20</f>
        <v>1312.6220009823319</v>
      </c>
      <c r="T18" s="34">
        <f>[5]Arroz!T20</f>
        <v>290.23852199999999</v>
      </c>
      <c r="U18" s="34">
        <f>[5]Arroz!U20</f>
        <v>538.41294971017533</v>
      </c>
    </row>
    <row r="19" spans="1:23" customFormat="1" ht="15" x14ac:dyDescent="0.25">
      <c r="A19" s="11" t="str">
        <f>[5]Arroz!A21</f>
        <v>Jan</v>
      </c>
      <c r="B19" s="12">
        <f>[5]Arroz!B21</f>
        <v>10.857999</v>
      </c>
      <c r="C19" s="13">
        <f>[5]Arroz!C21</f>
        <v>30.347449000000001</v>
      </c>
      <c r="D19" s="18">
        <f>[5]Arroz!D21</f>
        <v>8.7957420000000006</v>
      </c>
      <c r="E19" s="13">
        <f>[5]Arroz!E21</f>
        <v>33.878757</v>
      </c>
      <c r="F19" s="18">
        <f>[5]Arroz!F21</f>
        <v>34.558962999999999</v>
      </c>
      <c r="G19" s="13">
        <f>[5]Arroz!G21</f>
        <v>117.928577</v>
      </c>
      <c r="H19" s="18">
        <f>[5]Arroz!H21</f>
        <v>21.015764999999998</v>
      </c>
      <c r="I19" s="13">
        <f>[5]Arroz!I21</f>
        <v>76.442138</v>
      </c>
      <c r="J19" s="18">
        <f>[5]Arroz!J21</f>
        <v>15.242516999999999</v>
      </c>
      <c r="K19" s="18">
        <f>[5]Arroz!K21</f>
        <v>55.627572999999998</v>
      </c>
      <c r="L19" s="12">
        <f>[5]Arroz!L21</f>
        <v>15.443695</v>
      </c>
      <c r="M19" s="13">
        <f>[5]Arroz!M21</f>
        <v>59.050207</v>
      </c>
      <c r="N19" s="18">
        <f>[5]Arroz!N21</f>
        <v>44.045349999999999</v>
      </c>
      <c r="O19" s="13">
        <f>[5]Arroz!O21</f>
        <v>130.145723</v>
      </c>
      <c r="P19" s="18">
        <f>[5]Arroz!P21</f>
        <v>9.6107490000000002</v>
      </c>
      <c r="Q19" s="13">
        <f>[5]Arroz!Q21</f>
        <v>33.304451558996703</v>
      </c>
      <c r="R19" s="18">
        <f>[5]Arroz!R21</f>
        <v>41.964167000000003</v>
      </c>
      <c r="S19" s="13">
        <f>[5]Arroz!S21</f>
        <v>125.359080086243</v>
      </c>
      <c r="T19" s="18">
        <f>[5]Arroz!T21</f>
        <v>88.372298000000001</v>
      </c>
      <c r="U19" s="18">
        <f>[5]Arroz!U21</f>
        <v>142.546526</v>
      </c>
    </row>
    <row r="20" spans="1:23" customFormat="1" ht="15" x14ac:dyDescent="0.25">
      <c r="A20" s="11" t="str">
        <f>[5]Arroz!A22</f>
        <v>Fev</v>
      </c>
      <c r="B20" s="12">
        <f>[5]Arroz!B22</f>
        <v>15.500336000000001</v>
      </c>
      <c r="C20" s="13">
        <f>[5]Arroz!C22</f>
        <v>46.618442999999999</v>
      </c>
      <c r="D20" s="18">
        <f>[5]Arroz!D22</f>
        <v>9.5113839999999996</v>
      </c>
      <c r="E20" s="13">
        <f>[5]Arroz!E22</f>
        <v>37.430987000000002</v>
      </c>
      <c r="F20" s="18">
        <f>[5]Arroz!F22</f>
        <v>26.978365</v>
      </c>
      <c r="G20" s="13">
        <f>[5]Arroz!G22</f>
        <v>94.148435000000006</v>
      </c>
      <c r="H20" s="18">
        <f>[5]Arroz!H22</f>
        <v>10.256130000000001</v>
      </c>
      <c r="I20" s="13">
        <f>[5]Arroz!I22</f>
        <v>37.923845</v>
      </c>
      <c r="J20" s="18">
        <f>[5]Arroz!J22</f>
        <v>15.349843999999999</v>
      </c>
      <c r="K20" s="18">
        <f>[5]Arroz!K22</f>
        <v>60.597397999999998</v>
      </c>
      <c r="L20" s="12">
        <f>[5]Arroz!L22</f>
        <v>20.788613000000002</v>
      </c>
      <c r="M20" s="13">
        <f>[5]Arroz!M22</f>
        <v>82.016694000000001</v>
      </c>
      <c r="N20" s="18">
        <f>[5]Arroz!N22</f>
        <v>26.218710999999999</v>
      </c>
      <c r="O20" s="13">
        <f>[5]Arroz!O22</f>
        <v>80.611632999999998</v>
      </c>
      <c r="P20" s="18">
        <f>[5]Arroz!P22</f>
        <v>17.291101999999999</v>
      </c>
      <c r="Q20" s="13">
        <f>[5]Arroz!Q22</f>
        <v>68.972060296447793</v>
      </c>
      <c r="R20" s="18">
        <f>[5]Arroz!R22</f>
        <v>32.342523</v>
      </c>
      <c r="S20" s="13">
        <f>[5]Arroz!S22</f>
        <v>101.716057507324</v>
      </c>
      <c r="T20" s="18">
        <f>[5]Arroz!T22</f>
        <v>58.071347000000003</v>
      </c>
      <c r="U20" s="18">
        <f>[5]Arroz!U22</f>
        <v>136.646260573441</v>
      </c>
    </row>
    <row r="21" spans="1:23" customFormat="1" ht="15" x14ac:dyDescent="0.25">
      <c r="A21" s="11" t="str">
        <f>[5]Arroz!A23</f>
        <v>Mar</v>
      </c>
      <c r="B21" s="12">
        <f>[5]Arroz!B23</f>
        <v>14.046472</v>
      </c>
      <c r="C21" s="13">
        <f>[5]Arroz!C23</f>
        <v>44.781086000000002</v>
      </c>
      <c r="D21" s="18">
        <f>[5]Arroz!D23</f>
        <v>12.383504</v>
      </c>
      <c r="E21" s="13">
        <f>[5]Arroz!E23</f>
        <v>52.682357000000003</v>
      </c>
      <c r="F21" s="18">
        <f>[5]Arroz!F23</f>
        <v>48.075795999999997</v>
      </c>
      <c r="G21" s="13">
        <f>[5]Arroz!G23</f>
        <v>171.793182</v>
      </c>
      <c r="H21" s="18">
        <f>[5]Arroz!H23</f>
        <v>17.144867000000001</v>
      </c>
      <c r="I21" s="13">
        <f>[5]Arroz!I23</f>
        <v>70.446044999999998</v>
      </c>
      <c r="J21" s="18">
        <f>[5]Arroz!J23</f>
        <v>18.233129999999999</v>
      </c>
      <c r="K21" s="18">
        <f>[5]Arroz!K23</f>
        <v>76.796724999999995</v>
      </c>
      <c r="L21" s="12">
        <f>[5]Arroz!L23</f>
        <v>28.830148000000001</v>
      </c>
      <c r="M21" s="13">
        <f>[5]Arroz!M23</f>
        <v>115.24628199999999</v>
      </c>
      <c r="N21" s="18">
        <f>[5]Arroz!N23</f>
        <v>23.427105000000001</v>
      </c>
      <c r="O21" s="13">
        <f>[5]Arroz!O23</f>
        <v>72.155196000000004</v>
      </c>
      <c r="P21" s="18">
        <f>[5]Arroz!P23</f>
        <v>28.541028000000001</v>
      </c>
      <c r="Q21" s="13">
        <f>[5]Arroz!Q23</f>
        <v>103.889685452564</v>
      </c>
      <c r="R21" s="18">
        <f>[5]Arroz!R23</f>
        <v>43.940843999999998</v>
      </c>
      <c r="S21" s="13">
        <f>[5]Arroz!S23</f>
        <v>136.739476029602</v>
      </c>
      <c r="T21" s="18">
        <f>[5]Arroz!T23</f>
        <v>49.514158000000002</v>
      </c>
      <c r="U21" s="18">
        <f>[5]Arroz!U23</f>
        <v>85.233310000000003</v>
      </c>
    </row>
    <row r="22" spans="1:23" customFormat="1" ht="15" x14ac:dyDescent="0.25">
      <c r="A22" s="11" t="str">
        <f>[5]Arroz!A24</f>
        <v>Abr</v>
      </c>
      <c r="B22" s="12">
        <f>[5]Arroz!B24</f>
        <v>13.460653000000001</v>
      </c>
      <c r="C22" s="13">
        <f>[5]Arroz!C24</f>
        <v>46.056286</v>
      </c>
      <c r="D22" s="18">
        <f>[5]Arroz!D24</f>
        <v>15.125306999999999</v>
      </c>
      <c r="E22" s="13">
        <f>[5]Arroz!E24</f>
        <v>64.736715000000004</v>
      </c>
      <c r="F22" s="18">
        <f>[5]Arroz!F24</f>
        <v>19.315892999999999</v>
      </c>
      <c r="G22" s="13">
        <f>[5]Arroz!G24</f>
        <v>70.653283999999999</v>
      </c>
      <c r="H22" s="18">
        <f>[5]Arroz!H24</f>
        <v>15.585872999999999</v>
      </c>
      <c r="I22" s="13">
        <f>[5]Arroz!I24</f>
        <v>66.589811999999995</v>
      </c>
      <c r="J22" s="18">
        <f>[5]Arroz!J24</f>
        <v>16.799527999999999</v>
      </c>
      <c r="K22" s="18">
        <f>[5]Arroz!K24</f>
        <v>70.843898999999993</v>
      </c>
      <c r="L22" s="12">
        <f>[5]Arroz!L24</f>
        <v>16.399820999999999</v>
      </c>
      <c r="M22" s="13">
        <f>[5]Arroz!M24</f>
        <v>70.16722</v>
      </c>
      <c r="N22" s="18">
        <f>[5]Arroz!N24</f>
        <v>31.682015</v>
      </c>
      <c r="O22" s="13">
        <f>[5]Arroz!O24</f>
        <v>100.311145</v>
      </c>
      <c r="P22" s="18">
        <f>[5]Arroz!P24</f>
        <v>48.067602999999998</v>
      </c>
      <c r="Q22" s="13">
        <f>[5]Arroz!Q24</f>
        <v>171.66672241491699</v>
      </c>
      <c r="R22" s="18">
        <f>[5]Arroz!R24</f>
        <v>38.663941999999999</v>
      </c>
      <c r="S22" s="13">
        <f>[5]Arroz!S24</f>
        <v>112.757004118073</v>
      </c>
      <c r="T22" s="18">
        <f>[5]Arroz!T24</f>
        <v>29.398852999999999</v>
      </c>
      <c r="U22" s="18">
        <f>[5]Arroz!U24</f>
        <v>69.816147136734301</v>
      </c>
    </row>
    <row r="23" spans="1:23" customFormat="1" ht="15" x14ac:dyDescent="0.25">
      <c r="A23" s="11" t="str">
        <f>[5]Arroz!A25</f>
        <v>Mai</v>
      </c>
      <c r="B23" s="12">
        <f>[5]Arroz!B25</f>
        <v>17.332903999999999</v>
      </c>
      <c r="C23" s="13">
        <f>[5]Arroz!C25</f>
        <v>56.030589999999997</v>
      </c>
      <c r="D23" s="18">
        <f>[5]Arroz!D25</f>
        <v>16.622536</v>
      </c>
      <c r="E23" s="13">
        <f>[5]Arroz!E25</f>
        <v>71.280377000000001</v>
      </c>
      <c r="F23" s="18">
        <f>[5]Arroz!F25</f>
        <v>30.038350000000001</v>
      </c>
      <c r="G23" s="13">
        <f>[5]Arroz!G25</f>
        <v>108.985489</v>
      </c>
      <c r="H23" s="18">
        <f>[5]Arroz!H25</f>
        <v>13.834873999999999</v>
      </c>
      <c r="I23" s="13">
        <f>[5]Arroz!I25</f>
        <v>56.481305999999996</v>
      </c>
      <c r="J23" s="18">
        <f>[5]Arroz!J25</f>
        <v>22.022559999999999</v>
      </c>
      <c r="K23" s="18">
        <f>[5]Arroz!K25</f>
        <v>92.040986000000004</v>
      </c>
      <c r="L23" s="12">
        <f>[5]Arroz!L25</f>
        <v>13.277286999999999</v>
      </c>
      <c r="M23" s="13">
        <f>[5]Arroz!M25</f>
        <v>55.295631999999998</v>
      </c>
      <c r="N23" s="18">
        <f>[5]Arroz!N25</f>
        <v>29.501625000000001</v>
      </c>
      <c r="O23" s="13">
        <f>[5]Arroz!O25</f>
        <v>94.529746000000003</v>
      </c>
      <c r="P23" s="18">
        <f>[5]Arroz!P25</f>
        <v>29.842856999999999</v>
      </c>
      <c r="Q23" s="13">
        <f>[5]Arroz!Q25</f>
        <v>101.12685478073701</v>
      </c>
      <c r="R23" s="18">
        <f>[5]Arroz!R25</f>
        <v>44.255915999999999</v>
      </c>
      <c r="S23" s="13">
        <f>[5]Arroz!S25</f>
        <v>127.90658933252</v>
      </c>
      <c r="T23" s="18">
        <f>[5]Arroz!T25</f>
        <v>64.881866000000002</v>
      </c>
      <c r="U23" s="18">
        <f>[5]Arroz!U25</f>
        <v>104.170706</v>
      </c>
    </row>
    <row r="24" spans="1:23" customFormat="1" ht="15" x14ac:dyDescent="0.25">
      <c r="A24" s="11" t="str">
        <f>[5]Arroz!A26</f>
        <v>Jun</v>
      </c>
      <c r="B24" s="12">
        <f>[5]Arroz!B26</f>
        <v>15.081647</v>
      </c>
      <c r="C24" s="13">
        <f>[5]Arroz!C26</f>
        <v>36.658017999999998</v>
      </c>
      <c r="D24" s="18">
        <f>[5]Arroz!D26</f>
        <v>25.997388999999998</v>
      </c>
      <c r="E24" s="13">
        <f>[5]Arroz!E26</f>
        <v>101.982744</v>
      </c>
      <c r="F24" s="18">
        <f>[5]Arroz!F26</f>
        <v>23.981767999999999</v>
      </c>
      <c r="G24" s="13">
        <f>[5]Arroz!G26</f>
        <v>85.026888999999997</v>
      </c>
      <c r="H24" s="18">
        <f>[5]Arroz!H26</f>
        <v>15.625454</v>
      </c>
      <c r="I24" s="13">
        <f>[5]Arroz!I26</f>
        <v>66.189224999999993</v>
      </c>
      <c r="J24" s="18">
        <f>[5]Arroz!J26</f>
        <v>23.325937</v>
      </c>
      <c r="K24" s="18">
        <f>[5]Arroz!K26</f>
        <v>95.333932000000004</v>
      </c>
      <c r="L24" s="12">
        <f>[5]Arroz!L26</f>
        <v>19.525908000000001</v>
      </c>
      <c r="M24" s="13">
        <f>[5]Arroz!M26</f>
        <v>73.539773999999994</v>
      </c>
      <c r="N24" s="18">
        <f>[5]Arroz!N26</f>
        <v>27.675132999999999</v>
      </c>
      <c r="O24" s="13">
        <f>[5]Arroz!O26</f>
        <v>85.421103000000002</v>
      </c>
      <c r="P24" s="18">
        <f>[5]Arroz!P26</f>
        <v>30.507472</v>
      </c>
      <c r="Q24" s="13">
        <f>[5]Arroz!Q26</f>
        <v>103.917482342566</v>
      </c>
      <c r="R24" s="18">
        <f>[5]Arroz!R26</f>
        <v>41.673233000000003</v>
      </c>
      <c r="S24" s="13">
        <f>[5]Arroz!S26</f>
        <v>117.18698999999999</v>
      </c>
      <c r="T24" s="18">
        <f>[5]Arroz!T26</f>
        <v>0</v>
      </c>
      <c r="U24" s="18">
        <f>[5]Arroz!U26</f>
        <v>0</v>
      </c>
    </row>
    <row r="25" spans="1:23" customFormat="1" ht="15" x14ac:dyDescent="0.25">
      <c r="A25" s="11" t="str">
        <f>[5]Arroz!A27</f>
        <v>Jul</v>
      </c>
      <c r="B25" s="12">
        <f>[5]Arroz!B27</f>
        <v>14.041525</v>
      </c>
      <c r="C25" s="13">
        <f>[5]Arroz!C27</f>
        <v>40.276744000000001</v>
      </c>
      <c r="D25" s="18">
        <f>[5]Arroz!D27</f>
        <v>31.412925000000001</v>
      </c>
      <c r="E25" s="13">
        <f>[5]Arroz!E27</f>
        <v>102.644239</v>
      </c>
      <c r="F25" s="18">
        <f>[5]Arroz!F27</f>
        <v>29.980059000000001</v>
      </c>
      <c r="G25" s="13">
        <f>[5]Arroz!G27</f>
        <v>98.693928999999997</v>
      </c>
      <c r="H25" s="18">
        <f>[5]Arroz!H27</f>
        <v>15.751193000000001</v>
      </c>
      <c r="I25" s="13">
        <f>[5]Arroz!I27</f>
        <v>58.970556999999999</v>
      </c>
      <c r="J25" s="18">
        <f>[5]Arroz!J27</f>
        <v>28.019227000000001</v>
      </c>
      <c r="K25" s="18">
        <f>[5]Arroz!K27</f>
        <v>113.904837</v>
      </c>
      <c r="L25" s="12">
        <f>[5]Arroz!L27</f>
        <v>13.117087</v>
      </c>
      <c r="M25" s="13">
        <f>[5]Arroz!M27</f>
        <v>47.257598000000002</v>
      </c>
      <c r="N25" s="18">
        <f>[5]Arroz!N27</f>
        <v>25.749482</v>
      </c>
      <c r="O25" s="13">
        <f>[5]Arroz!O27</f>
        <v>79.349003999999994</v>
      </c>
      <c r="P25" s="18">
        <f>[5]Arroz!P27</f>
        <v>33.783302999999997</v>
      </c>
      <c r="Q25" s="13">
        <f>[5]Arroz!Q27</f>
        <v>117.39624211059601</v>
      </c>
      <c r="R25" s="18">
        <f>[5]Arroz!R27</f>
        <v>45.090093000000003</v>
      </c>
      <c r="S25" s="13">
        <f>[5]Arroz!S27</f>
        <v>125.79471030859401</v>
      </c>
      <c r="T25" s="18">
        <f>[5]Arroz!T27</f>
        <v>0</v>
      </c>
      <c r="U25" s="18">
        <f>[5]Arroz!U27</f>
        <v>0</v>
      </c>
    </row>
    <row r="26" spans="1:23" customFormat="1" ht="15" x14ac:dyDescent="0.25">
      <c r="A26" s="11" t="str">
        <f>[5]Arroz!A28</f>
        <v>Ago</v>
      </c>
      <c r="B26" s="12">
        <f>[5]Arroz!B28</f>
        <v>13.828139</v>
      </c>
      <c r="C26" s="13">
        <f>[5]Arroz!C28</f>
        <v>34.860131000000003</v>
      </c>
      <c r="D26" s="18">
        <f>[5]Arroz!D28</f>
        <v>45.960189</v>
      </c>
      <c r="E26" s="13">
        <f>[5]Arroz!E28</f>
        <v>157.59224599999999</v>
      </c>
      <c r="F26" s="18">
        <f>[5]Arroz!F28</f>
        <v>34.378360999999998</v>
      </c>
      <c r="G26" s="13">
        <f>[5]Arroz!G28</f>
        <v>116.653654</v>
      </c>
      <c r="H26" s="18">
        <f>[5]Arroz!H28</f>
        <v>27.802924999999998</v>
      </c>
      <c r="I26" s="13">
        <f>[5]Arroz!I28</f>
        <v>102.569844</v>
      </c>
      <c r="J26" s="18">
        <f>[5]Arroz!J28</f>
        <v>26.220662999999998</v>
      </c>
      <c r="K26" s="18">
        <f>[5]Arroz!K28</f>
        <v>106.86738699999999</v>
      </c>
      <c r="L26" s="12">
        <f>[5]Arroz!L28</f>
        <v>18.254923999999999</v>
      </c>
      <c r="M26" s="13">
        <f>[5]Arroz!M28</f>
        <v>61.221609999999998</v>
      </c>
      <c r="N26" s="18">
        <f>[5]Arroz!N28</f>
        <v>26.755475000000001</v>
      </c>
      <c r="O26" s="13">
        <f>[5]Arroz!O28</f>
        <v>78.849665000000002</v>
      </c>
      <c r="P26" s="18">
        <f>[5]Arroz!P28</f>
        <v>30.948698</v>
      </c>
      <c r="Q26" s="13">
        <f>[5]Arroz!Q28</f>
        <v>100.56008517585801</v>
      </c>
      <c r="R26" s="18">
        <f>[5]Arroz!R28</f>
        <v>62.596921000000002</v>
      </c>
      <c r="S26" s="13">
        <f>[5]Arroz!S28</f>
        <v>162.930613599976</v>
      </c>
      <c r="T26" s="18">
        <f>[5]Arroz!T28</f>
        <v>0</v>
      </c>
      <c r="U26" s="18">
        <f>[5]Arroz!U28</f>
        <v>0</v>
      </c>
    </row>
    <row r="27" spans="1:23" customFormat="1" ht="15" x14ac:dyDescent="0.25">
      <c r="A27" s="11" t="str">
        <f>[5]Arroz!A29</f>
        <v>Set</v>
      </c>
      <c r="B27" s="12">
        <f>[5]Arroz!B29</f>
        <v>8.192539</v>
      </c>
      <c r="C27" s="13">
        <f>[5]Arroz!C29</f>
        <v>27.338629000000001</v>
      </c>
      <c r="D27" s="18">
        <f>[5]Arroz!D29</f>
        <v>34.068061999999998</v>
      </c>
      <c r="E27" s="13">
        <f>[5]Arroz!E29</f>
        <v>113.233604</v>
      </c>
      <c r="F27" s="18">
        <f>[5]Arroz!F29</f>
        <v>26.737113999999998</v>
      </c>
      <c r="G27" s="13">
        <f>[5]Arroz!G29</f>
        <v>90.630025000000003</v>
      </c>
      <c r="H27" s="18">
        <f>[5]Arroz!H29</f>
        <v>13.897050999999999</v>
      </c>
      <c r="I27" s="13">
        <f>[5]Arroz!I29</f>
        <v>53.936906999999998</v>
      </c>
      <c r="J27" s="18">
        <f>[5]Arroz!J29</f>
        <v>21.032301</v>
      </c>
      <c r="K27" s="18">
        <f>[5]Arroz!K29</f>
        <v>86.879131999999998</v>
      </c>
      <c r="L27" s="12">
        <f>[5]Arroz!L29</f>
        <v>47.280147999999997</v>
      </c>
      <c r="M27" s="13">
        <f>[5]Arroz!M29</f>
        <v>153.874888</v>
      </c>
      <c r="N27" s="18">
        <f>[5]Arroz!N29</f>
        <v>24.812998</v>
      </c>
      <c r="O27" s="13">
        <f>[5]Arroz!O29</f>
        <v>77.925371999999996</v>
      </c>
      <c r="P27" s="18">
        <f>[5]Arroz!P29</f>
        <v>37.173316999999997</v>
      </c>
      <c r="Q27" s="13">
        <f>[5]Arroz!Q29</f>
        <v>117.97201894750999</v>
      </c>
      <c r="R27" s="18">
        <f>[5]Arroz!R29</f>
        <v>46.586990999999998</v>
      </c>
      <c r="S27" s="13">
        <f>[5]Arroz!S29</f>
        <v>84.862339000000006</v>
      </c>
      <c r="T27" s="18">
        <f>[5]Arroz!T29</f>
        <v>0</v>
      </c>
      <c r="U27" s="18">
        <f>[5]Arroz!U29</f>
        <v>0</v>
      </c>
    </row>
    <row r="28" spans="1:23" customFormat="1" ht="15" x14ac:dyDescent="0.25">
      <c r="A28" s="11" t="str">
        <f>[5]Arroz!A30</f>
        <v>Out</v>
      </c>
      <c r="B28" s="12">
        <f>[5]Arroz!B30</f>
        <v>13.069424</v>
      </c>
      <c r="C28" s="13">
        <f>[5]Arroz!C30</f>
        <v>53.752496000000001</v>
      </c>
      <c r="D28" s="18">
        <f>[5]Arroz!D30</f>
        <v>30.374248000000001</v>
      </c>
      <c r="E28" s="13">
        <f>[5]Arroz!E30</f>
        <v>99.590956000000006</v>
      </c>
      <c r="F28" s="18">
        <f>[5]Arroz!F30</f>
        <v>15.754238000000001</v>
      </c>
      <c r="G28" s="13">
        <f>[5]Arroz!G30</f>
        <v>57.924678999999998</v>
      </c>
      <c r="H28" s="18">
        <f>[5]Arroz!H30</f>
        <v>33.103273000000002</v>
      </c>
      <c r="I28" s="13">
        <f>[5]Arroz!I30</f>
        <v>121.747084</v>
      </c>
      <c r="J28" s="18">
        <f>[5]Arroz!J30</f>
        <v>26.359684999999999</v>
      </c>
      <c r="K28" s="18">
        <f>[5]Arroz!K30</f>
        <v>107.13936699999999</v>
      </c>
      <c r="L28" s="12">
        <f>[5]Arroz!L30</f>
        <v>48.046542000000002</v>
      </c>
      <c r="M28" s="13">
        <f>[5]Arroz!M30</f>
        <v>146.46695500000001</v>
      </c>
      <c r="N28" s="18">
        <f>[5]Arroz!N30</f>
        <v>21.853252000000001</v>
      </c>
      <c r="O28" s="13">
        <f>[5]Arroz!O30</f>
        <v>69.888397999999995</v>
      </c>
      <c r="P28" s="18">
        <f>[5]Arroz!P30</f>
        <v>27.948229999999999</v>
      </c>
      <c r="Q28" s="13">
        <f>[5]Arroz!Q30</f>
        <v>93.492494498992897</v>
      </c>
      <c r="R28" s="18">
        <f>[5]Arroz!R30</f>
        <v>53.668863999999999</v>
      </c>
      <c r="S28" s="13">
        <f>[5]Arroz!S30</f>
        <v>89.073800000000006</v>
      </c>
      <c r="T28" s="18">
        <f>[5]Arroz!T30</f>
        <v>0</v>
      </c>
      <c r="U28" s="18">
        <f>[5]Arroz!U30</f>
        <v>0</v>
      </c>
    </row>
    <row r="29" spans="1:23" customFormat="1" ht="15" x14ac:dyDescent="0.25">
      <c r="A29" s="11" t="str">
        <f>[5]Arroz!A31</f>
        <v>Nov</v>
      </c>
      <c r="B29" s="12">
        <f>[5]Arroz!B31</f>
        <v>11.710098</v>
      </c>
      <c r="C29" s="13">
        <f>[5]Arroz!C31</f>
        <v>47.345140000000001</v>
      </c>
      <c r="D29" s="18">
        <f>[5]Arroz!D31</f>
        <v>29.501159999999999</v>
      </c>
      <c r="E29" s="13">
        <f>[5]Arroz!E31</f>
        <v>97.924217999999996</v>
      </c>
      <c r="F29" s="18">
        <f>[5]Arroz!F31</f>
        <v>17.240818999999998</v>
      </c>
      <c r="G29" s="13">
        <f>[5]Arroz!G31</f>
        <v>64.159734999999998</v>
      </c>
      <c r="H29" s="18">
        <f>[5]Arroz!H31</f>
        <v>21.310644</v>
      </c>
      <c r="I29" s="13">
        <f>[5]Arroz!I31</f>
        <v>78.539161000000007</v>
      </c>
      <c r="J29" s="18">
        <f>[5]Arroz!J31</f>
        <v>16.056757000000001</v>
      </c>
      <c r="K29" s="18">
        <f>[5]Arroz!K31</f>
        <v>65.302218999999994</v>
      </c>
      <c r="L29" s="12">
        <f>[5]Arroz!L31</f>
        <v>62.687277000000002</v>
      </c>
      <c r="M29" s="13">
        <f>[5]Arroz!M31</f>
        <v>186.41900899999999</v>
      </c>
      <c r="N29" s="18">
        <f>[5]Arroz!N31</f>
        <v>18.769922000000001</v>
      </c>
      <c r="O29" s="13">
        <f>[5]Arroz!O31</f>
        <v>61.611891</v>
      </c>
      <c r="P29" s="18">
        <f>[5]Arroz!P31</f>
        <v>28.257214000000001</v>
      </c>
      <c r="Q29" s="13">
        <f>[5]Arroz!Q31</f>
        <v>94.247289758148199</v>
      </c>
      <c r="R29" s="18">
        <f>[5]Arroz!R31</f>
        <v>42.711626000000003</v>
      </c>
      <c r="S29" s="13">
        <f>[5]Arroz!S31</f>
        <v>69.573747999999995</v>
      </c>
      <c r="T29" s="18">
        <f>[5]Arroz!T31</f>
        <v>0</v>
      </c>
      <c r="U29" s="18">
        <f>[5]Arroz!U31</f>
        <v>0</v>
      </c>
    </row>
    <row r="30" spans="1:23" customFormat="1" ht="15" x14ac:dyDescent="0.25">
      <c r="A30" s="14" t="str">
        <f>[5]Arroz!A32</f>
        <v>Dez</v>
      </c>
      <c r="B30" s="15">
        <f>[5]Arroz!B32</f>
        <v>10.564380999999999</v>
      </c>
      <c r="C30" s="16">
        <f>[5]Arroz!C32</f>
        <v>38.856634</v>
      </c>
      <c r="D30" s="17">
        <f>[5]Arroz!D32</f>
        <v>28.936055</v>
      </c>
      <c r="E30" s="16">
        <f>[5]Arroz!E32</f>
        <v>98.402327</v>
      </c>
      <c r="F30" s="17">
        <f>[5]Arroz!F32</f>
        <v>13.232118</v>
      </c>
      <c r="G30" s="16">
        <f>[5]Arroz!G32</f>
        <v>48.845908000000001</v>
      </c>
      <c r="H30" s="17">
        <f>[5]Arroz!H32</f>
        <v>11.980401000000001</v>
      </c>
      <c r="I30" s="16">
        <f>[5]Arroz!I32</f>
        <v>42.927776000000001</v>
      </c>
      <c r="J30" s="17">
        <f>[5]Arroz!J32</f>
        <v>15.859752</v>
      </c>
      <c r="K30" s="17">
        <f>[5]Arroz!K32</f>
        <v>64.061020999999997</v>
      </c>
      <c r="L30" s="15">
        <f>[5]Arroz!L32</f>
        <v>72.824437000000003</v>
      </c>
      <c r="M30" s="16">
        <f>[5]Arroz!M32</f>
        <v>217.46787599999999</v>
      </c>
      <c r="N30" s="17">
        <f>[5]Arroz!N32</f>
        <v>16.311858999999998</v>
      </c>
      <c r="O30" s="16">
        <f>[5]Arroz!O32</f>
        <v>57.967834000000003</v>
      </c>
      <c r="P30" s="17">
        <f>[5]Arroz!P32</f>
        <v>27.987126</v>
      </c>
      <c r="Q30" s="16">
        <f>[5]Arroz!Q32</f>
        <v>86.991189425445597</v>
      </c>
      <c r="R30" s="17">
        <f>[5]Arroz!R32</f>
        <v>37.601638999999999</v>
      </c>
      <c r="S30" s="16">
        <f>[5]Arroz!S32</f>
        <v>58.721592999999999</v>
      </c>
      <c r="T30" s="17">
        <f>[5]Arroz!T32</f>
        <v>0</v>
      </c>
      <c r="U30" s="17">
        <f>[5]Arroz!U32</f>
        <v>0</v>
      </c>
    </row>
    <row r="31" spans="1:23" ht="5.0999999999999996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2">
      <c r="A32" s="54" t="str">
        <f>[2]Planilha1!$E$6</f>
        <v>Fonte: Ministério da Fazenda/Decex/Secex (www.comexstat.mdic.gov.br) - 31/05/2024, inclusive.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25">
      <c r="A33" s="8" t="s">
        <v>38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25">
      <c r="A34" s="7" t="s">
        <v>28</v>
      </c>
      <c r="B34" s="7"/>
      <c r="C34" s="7"/>
      <c r="D34" s="7"/>
      <c r="E34" s="7"/>
      <c r="F34" s="7"/>
      <c r="G34" s="7"/>
      <c r="H34" s="7" t="s">
        <v>33</v>
      </c>
      <c r="I34" s="7"/>
      <c r="J34" s="7"/>
      <c r="K34" s="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25">
      <c r="A35" s="7" t="s">
        <v>29</v>
      </c>
      <c r="B35" s="7"/>
      <c r="C35" s="7"/>
      <c r="D35" s="7"/>
      <c r="E35" s="7"/>
      <c r="F35" s="7"/>
      <c r="G35" s="7"/>
      <c r="H35" s="7" t="s">
        <v>34</v>
      </c>
      <c r="I35" s="7"/>
      <c r="J35" s="7"/>
      <c r="K35" s="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25">
      <c r="A36" s="7" t="s">
        <v>30</v>
      </c>
      <c r="B36" s="7"/>
      <c r="C36" s="7"/>
      <c r="D36" s="7"/>
      <c r="E36" s="7"/>
      <c r="F36" s="7"/>
      <c r="G36" s="7"/>
      <c r="H36" s="7" t="s">
        <v>35</v>
      </c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25">
      <c r="A37" s="7" t="s">
        <v>31</v>
      </c>
      <c r="B37" s="7"/>
      <c r="C37" s="7"/>
      <c r="D37" s="7"/>
      <c r="E37" s="7"/>
      <c r="F37" s="7"/>
      <c r="G37" s="7"/>
      <c r="H37" s="7" t="s">
        <v>36</v>
      </c>
      <c r="I37" s="7"/>
      <c r="J37" s="7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25">
      <c r="A38" s="7" t="s">
        <v>32</v>
      </c>
      <c r="B38" s="7"/>
      <c r="C38" s="7"/>
      <c r="D38" s="7"/>
      <c r="E38" s="7"/>
      <c r="F38" s="7"/>
      <c r="G38" s="7"/>
      <c r="H38" s="7" t="s">
        <v>37</v>
      </c>
      <c r="I38" s="7"/>
      <c r="J38" s="7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</sheetData>
  <mergeCells count="11">
    <mergeCell ref="A3:A4"/>
    <mergeCell ref="B3:C3"/>
    <mergeCell ref="D3:E3"/>
    <mergeCell ref="F3:G3"/>
    <mergeCell ref="H3:I3"/>
    <mergeCell ref="T3:U3"/>
    <mergeCell ref="J3:K3"/>
    <mergeCell ref="L3:M3"/>
    <mergeCell ref="N3:O3"/>
    <mergeCell ref="P3:Q3"/>
    <mergeCell ref="R3:S3"/>
  </mergeCells>
  <pageMargins left="0.55118110236220474" right="0.11811023622047245" top="0.98425196850393704" bottom="0.31496062992125984" header="0.31496062992125984" footer="0.31496062992125984"/>
  <pageSetup paperSize="9" scale="86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Arroz em Casca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B1BCD-982F-498A-98AC-7921AFD0814A}">
  <sheetPr>
    <pageSetUpPr fitToPage="1"/>
  </sheetPr>
  <dimension ref="A1:ANQ379"/>
  <sheetViews>
    <sheetView showGridLines="0" zoomScale="96" zoomScaleNormal="96" zoomScaleSheetLayoutView="85" workbookViewId="0">
      <selection activeCell="K64" sqref="K64"/>
    </sheetView>
  </sheetViews>
  <sheetFormatPr defaultColWidth="9.140625" defaultRowHeight="12.75" x14ac:dyDescent="0.25"/>
  <cols>
    <col min="1" max="1" width="20.4257812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2" width="9.140625" style="1" customWidth="1"/>
    <col min="13" max="13" width="6.7109375" style="1" customWidth="1"/>
    <col min="14" max="14" width="9.140625" style="1" customWidth="1"/>
    <col min="15" max="15" width="6.7109375" style="1" customWidth="1"/>
    <col min="16" max="16" width="9.140625" style="1" customWidth="1"/>
    <col min="17" max="17" width="6.7109375" style="1" customWidth="1"/>
    <col min="18" max="18" width="9.140625" style="1" customWidth="1"/>
    <col min="19" max="19" width="6.7109375" style="1" customWidth="1"/>
    <col min="20" max="20" width="9.140625" style="1" customWidth="1"/>
    <col min="21" max="21" width="6.7109375" style="1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1057" x14ac:dyDescent="0.2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057" s="19" customFormat="1" ht="15" x14ac:dyDescent="0.25">
      <c r="A2" s="36"/>
      <c r="B2" s="145">
        <f>[6]Arroz!B5</f>
        <v>2015</v>
      </c>
      <c r="C2" s="149"/>
      <c r="D2" s="143">
        <f>[6]Arroz!D5</f>
        <v>2016</v>
      </c>
      <c r="E2" s="149"/>
      <c r="F2" s="145">
        <f>[6]Arroz!F5</f>
        <v>2017</v>
      </c>
      <c r="G2" s="149"/>
      <c r="H2" s="143">
        <f>[6]Arroz!H5</f>
        <v>2018</v>
      </c>
      <c r="I2" s="149"/>
      <c r="J2" s="143">
        <f>[6]Arroz!J5</f>
        <v>2019</v>
      </c>
      <c r="K2" s="150"/>
      <c r="L2" s="145">
        <f>[6]Arroz!L5</f>
        <v>2020</v>
      </c>
      <c r="M2" s="149"/>
      <c r="N2" s="143">
        <f>[6]Arroz!N5</f>
        <v>2021</v>
      </c>
      <c r="O2" s="149"/>
      <c r="P2" s="145">
        <f>[6]Arroz!P5</f>
        <v>2022</v>
      </c>
      <c r="Q2" s="149"/>
      <c r="R2" s="143">
        <f>[6]Arroz!R5</f>
        <v>2023</v>
      </c>
      <c r="S2" s="149"/>
      <c r="T2" s="143">
        <f>[6]Arroz!T5</f>
        <v>2024</v>
      </c>
      <c r="U2" s="15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</row>
    <row r="3" spans="1:1057" s="10" customFormat="1" ht="45" x14ac:dyDescent="0.25">
      <c r="A3" s="63" t="s">
        <v>45</v>
      </c>
      <c r="B3" s="91" t="str">
        <f>[6]Arroz!B6</f>
        <v>Valor  (US$ milhões)</v>
      </c>
      <c r="C3" s="92" t="str">
        <f>[6]Arroz!C6</f>
        <v>Qtde  (mil t)</v>
      </c>
      <c r="D3" s="91" t="str">
        <f>[6]Arroz!D6</f>
        <v>Valor  (US$ milhões)</v>
      </c>
      <c r="E3" s="92" t="str">
        <f>[6]Arroz!E6</f>
        <v>Qtde  (mil t)</v>
      </c>
      <c r="F3" s="91" t="str">
        <f>[6]Arroz!F6</f>
        <v>Valor  (US$ milhões)</v>
      </c>
      <c r="G3" s="92" t="str">
        <f>[6]Arroz!G6</f>
        <v>Qtde  (mil t)</v>
      </c>
      <c r="H3" s="91" t="str">
        <f>[6]Arroz!H6</f>
        <v>Valor  (US$ milhões)</v>
      </c>
      <c r="I3" s="92" t="str">
        <f>[6]Arroz!I6</f>
        <v>Qtde  (mil t)</v>
      </c>
      <c r="J3" s="91" t="str">
        <f>[6]Arroz!J6</f>
        <v>Valor  (US$ milhões)</v>
      </c>
      <c r="K3" s="91" t="str">
        <f>[6]Arroz!K6</f>
        <v>Qtde  (mil t)</v>
      </c>
      <c r="L3" s="56" t="str">
        <f>[6]Arroz!L6</f>
        <v>Valor  (US$ milhões)</v>
      </c>
      <c r="M3" s="57" t="str">
        <f>[6]Arroz!M6</f>
        <v>Qtde  (mil t)</v>
      </c>
      <c r="N3" s="56" t="str">
        <f>[6]Arroz!N6</f>
        <v>Valor  (US$ milhões)</v>
      </c>
      <c r="O3" s="57" t="str">
        <f>[6]Arroz!O6</f>
        <v>Qtde  (mil t)</v>
      </c>
      <c r="P3" s="56" t="str">
        <f>[6]Arroz!P6</f>
        <v>Valor  (US$ milhões)</v>
      </c>
      <c r="Q3" s="57" t="str">
        <f>[6]Arroz!Q6</f>
        <v>Qtde  (mil t)</v>
      </c>
      <c r="R3" s="56" t="str">
        <f>[6]Arroz!R6</f>
        <v>Valor  (US$ milhões)</v>
      </c>
      <c r="S3" s="57" t="str">
        <f>[6]Arroz!S6</f>
        <v>Qtde  (mil t)</v>
      </c>
      <c r="T3" s="56" t="str">
        <f>[6]Arroz!T6</f>
        <v>Valor  (US$ milhões)</v>
      </c>
      <c r="U3" s="56" t="str">
        <f>[6]Arroz!U6</f>
        <v>Qtde  (mil t)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</row>
    <row r="4" spans="1:1057" s="19" customFormat="1" ht="15" x14ac:dyDescent="0.25">
      <c r="A4" s="93" t="str">
        <f>[6]Arroz!A7</f>
        <v>México</v>
      </c>
      <c r="B4" s="70">
        <f>[6]Arroz!B7</f>
        <v>2.3333E-2</v>
      </c>
      <c r="C4" s="71">
        <f>[6]Arroz!C7</f>
        <v>7.3331999999999994E-2</v>
      </c>
      <c r="D4" s="72">
        <f>[6]Arroz!D7</f>
        <v>5.6936E-2</v>
      </c>
      <c r="E4" s="71">
        <f>[6]Arroz!E7</f>
        <v>0.18333199999999999</v>
      </c>
      <c r="F4" s="72">
        <f>[6]Arroz!F7</f>
        <v>0</v>
      </c>
      <c r="G4" s="71">
        <f>[6]Arroz!G7</f>
        <v>0</v>
      </c>
      <c r="H4" s="72">
        <f>[6]Arroz!H7</f>
        <v>0</v>
      </c>
      <c r="I4" s="71">
        <f>[6]Arroz!I7</f>
        <v>0</v>
      </c>
      <c r="J4" s="72">
        <f>[6]Arroz!J7</f>
        <v>0.23471800000000001</v>
      </c>
      <c r="K4" s="72">
        <f>[6]Arroz!K7</f>
        <v>0.736765</v>
      </c>
      <c r="L4" s="70">
        <f>[6]Arroz!L7</f>
        <v>29.533141000000001</v>
      </c>
      <c r="M4" s="71">
        <f>[6]Arroz!M7</f>
        <v>105.815726</v>
      </c>
      <c r="N4" s="72">
        <f>[6]Arroz!N7</f>
        <v>8.3839790000000001</v>
      </c>
      <c r="O4" s="71">
        <f>[6]Arroz!O7</f>
        <v>32.000008000000001</v>
      </c>
      <c r="P4" s="72">
        <f>[6]Arroz!P7</f>
        <v>152.94211999999999</v>
      </c>
      <c r="Q4" s="71">
        <f>[6]Arroz!Q7</f>
        <v>446.76772199999999</v>
      </c>
      <c r="R4" s="72">
        <f>[6]Arroz!R7</f>
        <v>128.25305800000001</v>
      </c>
      <c r="S4" s="71">
        <f>[6]Arroz!S7</f>
        <v>360.04033941406198</v>
      </c>
      <c r="T4" s="72">
        <f>[6]Arroz!T7</f>
        <v>0.208593</v>
      </c>
      <c r="U4" s="72">
        <f>[6]Arroz!U7</f>
        <v>0.38252293749999999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</row>
    <row r="5" spans="1:1057" s="19" customFormat="1" ht="15" x14ac:dyDescent="0.25">
      <c r="A5" s="20" t="str">
        <f>[6]Arroz!A8</f>
        <v>Senegal</v>
      </c>
      <c r="B5" s="21">
        <f>[6]Arroz!B8</f>
        <v>31.449783</v>
      </c>
      <c r="C5" s="22">
        <f>[6]Arroz!C8</f>
        <v>156.56863799999999</v>
      </c>
      <c r="D5" s="23">
        <f>[6]Arroz!D8</f>
        <v>40.164498999999999</v>
      </c>
      <c r="E5" s="22">
        <f>[6]Arroz!E8</f>
        <v>206.83936199999999</v>
      </c>
      <c r="F5" s="23">
        <f>[6]Arroz!F8</f>
        <v>35.090082000000002</v>
      </c>
      <c r="G5" s="22">
        <f>[6]Arroz!G8</f>
        <v>166.65906100000001</v>
      </c>
      <c r="H5" s="23">
        <f>[6]Arroz!H8</f>
        <v>44.524755999999996</v>
      </c>
      <c r="I5" s="22">
        <f>[6]Arroz!I8</f>
        <v>218.56354300000001</v>
      </c>
      <c r="J5" s="23">
        <f>[6]Arroz!J8</f>
        <v>48.675614000000003</v>
      </c>
      <c r="K5" s="23">
        <f>[6]Arroz!K8</f>
        <v>243.024473</v>
      </c>
      <c r="L5" s="21">
        <f>[6]Arroz!L8</f>
        <v>40.175502000000002</v>
      </c>
      <c r="M5" s="22">
        <f>[6]Arroz!M8</f>
        <v>183.06928600000001</v>
      </c>
      <c r="N5" s="23">
        <f>[6]Arroz!N8</f>
        <v>34.727294000000001</v>
      </c>
      <c r="O5" s="22">
        <f>[6]Arroz!O8</f>
        <v>140.877241</v>
      </c>
      <c r="P5" s="23">
        <f>[6]Arroz!P8</f>
        <v>84.847657999999996</v>
      </c>
      <c r="Q5" s="22">
        <f>[6]Arroz!Q8</f>
        <v>337.04265450000003</v>
      </c>
      <c r="R5" s="23">
        <f>[6]Arroz!R8</f>
        <v>87.555888999999993</v>
      </c>
      <c r="S5" s="22">
        <f>[6]Arroz!S8</f>
        <v>281.157442</v>
      </c>
      <c r="T5" s="23">
        <f>[6]Arroz!T8</f>
        <v>54.250038000000004</v>
      </c>
      <c r="U5" s="23">
        <f>[6]Arroz!U8</f>
        <v>135.40845400000001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</row>
    <row r="6" spans="1:1057" s="19" customFormat="1" ht="15" x14ac:dyDescent="0.25">
      <c r="A6" s="20" t="str">
        <f>[6]Arroz!A9</f>
        <v>Venezuela</v>
      </c>
      <c r="B6" s="21">
        <f>[6]Arroz!B9</f>
        <v>25.98189</v>
      </c>
      <c r="C6" s="22">
        <f>[6]Arroz!C9</f>
        <v>119.974802</v>
      </c>
      <c r="D6" s="23">
        <f>[6]Arroz!D9</f>
        <v>31.252289999999999</v>
      </c>
      <c r="E6" s="22">
        <f>[6]Arroz!E9</f>
        <v>83.541093000000004</v>
      </c>
      <c r="F6" s="23">
        <f>[6]Arroz!F9</f>
        <v>16.342124999999999</v>
      </c>
      <c r="G6" s="22">
        <f>[6]Arroz!G9</f>
        <v>39.530453000000001</v>
      </c>
      <c r="H6" s="23">
        <f>[6]Arroz!H9</f>
        <v>170.56799699999999</v>
      </c>
      <c r="I6" s="22">
        <f>[6]Arroz!I9</f>
        <v>620.56626500000004</v>
      </c>
      <c r="J6" s="23">
        <f>[6]Arroz!J9</f>
        <v>97.997831000000005</v>
      </c>
      <c r="K6" s="23">
        <f>[6]Arroz!K9</f>
        <v>332.99736999999999</v>
      </c>
      <c r="L6" s="21">
        <f>[6]Arroz!L9</f>
        <v>103.690843</v>
      </c>
      <c r="M6" s="22">
        <f>[6]Arroz!M9</f>
        <v>349.96992299999999</v>
      </c>
      <c r="N6" s="23">
        <f>[6]Arroz!N9</f>
        <v>55.431359</v>
      </c>
      <c r="O6" s="22">
        <f>[6]Arroz!O9</f>
        <v>162.477104</v>
      </c>
      <c r="P6" s="23">
        <f>[6]Arroz!P9</f>
        <v>79.084287000000003</v>
      </c>
      <c r="Q6" s="22">
        <f>[6]Arroz!Q9</f>
        <v>242.89071283117701</v>
      </c>
      <c r="R6" s="23">
        <f>[6]Arroz!R9</f>
        <v>86.711115000000007</v>
      </c>
      <c r="S6" s="22">
        <f>[6]Arroz!S9</f>
        <v>234.557276753906</v>
      </c>
      <c r="T6" s="23">
        <f>[6]Arroz!T9</f>
        <v>11.726865</v>
      </c>
      <c r="U6" s="23">
        <f>[6]Arroz!U9</f>
        <v>31.336166500000001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</row>
    <row r="7" spans="1:1057" s="19" customFormat="1" ht="15" x14ac:dyDescent="0.25">
      <c r="A7" s="20" t="str">
        <f>[6]Arroz!A10</f>
        <v>Costa Rica</v>
      </c>
      <c r="B7" s="21">
        <f>[6]Arroz!B10</f>
        <v>6.7342240000000002</v>
      </c>
      <c r="C7" s="22">
        <f>[6]Arroz!C10</f>
        <v>26.395620999999998</v>
      </c>
      <c r="D7" s="23">
        <f>[6]Arroz!D10</f>
        <v>8.6205979999999993</v>
      </c>
      <c r="E7" s="22">
        <f>[6]Arroz!E10</f>
        <v>30.368368</v>
      </c>
      <c r="F7" s="23">
        <f>[6]Arroz!F10</f>
        <v>6.3603959999999997</v>
      </c>
      <c r="G7" s="22">
        <f>[6]Arroz!G10</f>
        <v>21.634</v>
      </c>
      <c r="H7" s="23">
        <f>[6]Arroz!H10</f>
        <v>16.861331</v>
      </c>
      <c r="I7" s="22">
        <f>[6]Arroz!I10</f>
        <v>64.378320000000002</v>
      </c>
      <c r="J7" s="23">
        <f>[6]Arroz!J10</f>
        <v>4.2373310000000002</v>
      </c>
      <c r="K7" s="23">
        <f>[6]Arroz!K10</f>
        <v>15.252948999999999</v>
      </c>
      <c r="L7" s="21">
        <f>[6]Arroz!L10</f>
        <v>29.154693000000002</v>
      </c>
      <c r="M7" s="22">
        <f>[6]Arroz!M10</f>
        <v>115.94292</v>
      </c>
      <c r="N7" s="23">
        <f>[6]Arroz!N10</f>
        <v>27.564208000000001</v>
      </c>
      <c r="O7" s="22">
        <f>[6]Arroz!O10</f>
        <v>82.994455000000002</v>
      </c>
      <c r="P7" s="23">
        <f>[6]Arroz!P10</f>
        <v>49.693261</v>
      </c>
      <c r="Q7" s="22">
        <f>[6]Arroz!Q10</f>
        <v>150.60158999999999</v>
      </c>
      <c r="R7" s="23">
        <f>[6]Arroz!R10</f>
        <v>90.392318000000003</v>
      </c>
      <c r="S7" s="22">
        <f>[6]Arroz!S10</f>
        <v>224.30264</v>
      </c>
      <c r="T7" s="23">
        <f>[6]Arroz!T10</f>
        <v>22.931099</v>
      </c>
      <c r="U7" s="23">
        <f>[6]Arroz!U10</f>
        <v>56.825702749999998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</row>
    <row r="8" spans="1:1057" s="19" customFormat="1" ht="15" x14ac:dyDescent="0.25">
      <c r="A8" s="20" t="str">
        <f>[6]Arroz!A11</f>
        <v>Gâmbia</v>
      </c>
      <c r="B8" s="21">
        <f>[6]Arroz!B11</f>
        <v>12.004695</v>
      </c>
      <c r="C8" s="22">
        <f>[6]Arroz!C11</f>
        <v>62.514271999999998</v>
      </c>
      <c r="D8" s="23">
        <f>[6]Arroz!D11</f>
        <v>15.911092</v>
      </c>
      <c r="E8" s="22">
        <f>[6]Arroz!E11</f>
        <v>82.966380000000001</v>
      </c>
      <c r="F8" s="23">
        <f>[6]Arroz!F11</f>
        <v>20.182532999999999</v>
      </c>
      <c r="G8" s="22">
        <f>[6]Arroz!G11</f>
        <v>96.013879000000003</v>
      </c>
      <c r="H8" s="23">
        <f>[6]Arroz!H11</f>
        <v>26.477703999999999</v>
      </c>
      <c r="I8" s="22">
        <f>[6]Arroz!I11</f>
        <v>128.73211900000001</v>
      </c>
      <c r="J8" s="23">
        <f>[6]Arroz!J11</f>
        <v>29.715945000000001</v>
      </c>
      <c r="K8" s="23">
        <f>[6]Arroz!K11</f>
        <v>150.125092</v>
      </c>
      <c r="L8" s="21">
        <f>[6]Arroz!L11</f>
        <v>30.889873000000001</v>
      </c>
      <c r="M8" s="22">
        <f>[6]Arroz!M11</f>
        <v>141.179328</v>
      </c>
      <c r="N8" s="23">
        <f>[6]Arroz!N11</f>
        <v>30.124089000000001</v>
      </c>
      <c r="O8" s="22">
        <f>[6]Arroz!O11</f>
        <v>122.811823</v>
      </c>
      <c r="P8" s="23">
        <f>[6]Arroz!P11</f>
        <v>29.339085000000001</v>
      </c>
      <c r="Q8" s="22">
        <f>[6]Arroz!Q11</f>
        <v>117.961005074219</v>
      </c>
      <c r="R8" s="23">
        <f>[6]Arroz!R11</f>
        <v>36.504485000000003</v>
      </c>
      <c r="S8" s="22">
        <f>[6]Arroz!S11</f>
        <v>127.76214709375</v>
      </c>
      <c r="T8" s="23">
        <f>[6]Arroz!T11</f>
        <v>26.702397000000001</v>
      </c>
      <c r="U8" s="23">
        <f>[6]Arroz!U11</f>
        <v>85.205884999999995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</row>
    <row r="9" spans="1:1057" s="19" customFormat="1" ht="15" x14ac:dyDescent="0.25">
      <c r="A9" s="20" t="str">
        <f>[6]Arroz!A12</f>
        <v>Peru</v>
      </c>
      <c r="B9" s="21">
        <f>[6]Arroz!B12</f>
        <v>32.222042000000002</v>
      </c>
      <c r="C9" s="22">
        <f>[6]Arroz!C12</f>
        <v>97.151589000000001</v>
      </c>
      <c r="D9" s="23">
        <f>[6]Arroz!D12</f>
        <v>29.582069000000001</v>
      </c>
      <c r="E9" s="22">
        <f>[6]Arroz!E12</f>
        <v>84.781631000000004</v>
      </c>
      <c r="F9" s="23">
        <f>[6]Arroz!F12</f>
        <v>41.490062999999999</v>
      </c>
      <c r="G9" s="22">
        <f>[6]Arroz!G12</f>
        <v>113.89474800000001</v>
      </c>
      <c r="H9" s="23">
        <f>[6]Arroz!H12</f>
        <v>40.816280999999996</v>
      </c>
      <c r="I9" s="22">
        <f>[6]Arroz!I12</f>
        <v>121.240551</v>
      </c>
      <c r="J9" s="23">
        <f>[6]Arroz!J12</f>
        <v>49.894114999999999</v>
      </c>
      <c r="K9" s="23">
        <f>[6]Arroz!K12</f>
        <v>151.149945</v>
      </c>
      <c r="L9" s="21">
        <f>[6]Arroz!L12</f>
        <v>60.765658000000002</v>
      </c>
      <c r="M9" s="22">
        <f>[6]Arroz!M12</f>
        <v>174.345033</v>
      </c>
      <c r="N9" s="23">
        <f>[6]Arroz!N12</f>
        <v>57.148617000000002</v>
      </c>
      <c r="O9" s="22">
        <f>[6]Arroz!O12</f>
        <v>131.29888800000001</v>
      </c>
      <c r="P9" s="23">
        <f>[6]Arroz!P12</f>
        <v>36.762770000000003</v>
      </c>
      <c r="Q9" s="22">
        <f>[6]Arroz!Q12</f>
        <v>95.290293043365494</v>
      </c>
      <c r="R9" s="23">
        <f>[6]Arroz!R12</f>
        <v>36.528723999999997</v>
      </c>
      <c r="S9" s="22">
        <f>[6]Arroz!S12</f>
        <v>71.2414037406311</v>
      </c>
      <c r="T9" s="23">
        <f>[6]Arroz!T12</f>
        <v>21.457038000000001</v>
      </c>
      <c r="U9" s="23">
        <f>[6]Arroz!U12</f>
        <v>32.2232483445311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</row>
    <row r="10" spans="1:1057" s="19" customFormat="1" ht="15" x14ac:dyDescent="0.25">
      <c r="A10" s="20" t="str">
        <f>[6]Arroz!A13</f>
        <v>Países Baixos (Holanda)</v>
      </c>
      <c r="B10" s="21">
        <f>[6]Arroz!B13</f>
        <v>3.8207059999999999</v>
      </c>
      <c r="C10" s="22">
        <f>[6]Arroz!C13</f>
        <v>18.637146999999999</v>
      </c>
      <c r="D10" s="23">
        <f>[6]Arroz!D13</f>
        <v>2.8131849999999998</v>
      </c>
      <c r="E10" s="22">
        <f>[6]Arroz!E13</f>
        <v>11.96425</v>
      </c>
      <c r="F10" s="23">
        <f>[6]Arroz!F13</f>
        <v>6.2976000000000004E-2</v>
      </c>
      <c r="G10" s="22">
        <f>[6]Arroz!G13</f>
        <v>0.15529399999999999</v>
      </c>
      <c r="H10" s="23">
        <f>[6]Arroz!H13</f>
        <v>5.0242149999999999</v>
      </c>
      <c r="I10" s="22">
        <f>[6]Arroz!I13</f>
        <v>29.327559999999998</v>
      </c>
      <c r="J10" s="23">
        <f>[6]Arroz!J13</f>
        <v>2.8819999999999998E-2</v>
      </c>
      <c r="K10" s="23">
        <f>[6]Arroz!K13</f>
        <v>4.6980000000000001E-2</v>
      </c>
      <c r="L10" s="21">
        <f>[6]Arroz!L13</f>
        <v>6.5923920000000003</v>
      </c>
      <c r="M10" s="22">
        <f>[6]Arroz!M13</f>
        <v>43.215691999999997</v>
      </c>
      <c r="N10" s="23">
        <f>[6]Arroz!N13</f>
        <v>35.489077999999999</v>
      </c>
      <c r="O10" s="22">
        <f>[6]Arroz!O13</f>
        <v>150.082279</v>
      </c>
      <c r="P10" s="23">
        <f>[6]Arroz!P13</f>
        <v>21.895282000000002</v>
      </c>
      <c r="Q10" s="22">
        <f>[6]Arroz!Q13</f>
        <v>90.0948872376499</v>
      </c>
      <c r="R10" s="23">
        <f>[6]Arroz!R13</f>
        <v>15.214661</v>
      </c>
      <c r="S10" s="22">
        <f>[6]Arroz!S13</f>
        <v>66.874017551341097</v>
      </c>
      <c r="T10" s="23">
        <f>[6]Arroz!T13</f>
        <v>2.7894040000000002</v>
      </c>
      <c r="U10" s="23">
        <f>[6]Arroz!U13</f>
        <v>14.836885470573399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</row>
    <row r="11" spans="1:1057" s="19" customFormat="1" ht="15" x14ac:dyDescent="0.25">
      <c r="A11" s="20" t="str">
        <f>[6]Arroz!A14</f>
        <v>Estados Unidos</v>
      </c>
      <c r="B11" s="21">
        <f>[6]Arroz!B14</f>
        <v>10.610037999999999</v>
      </c>
      <c r="C11" s="22">
        <f>[6]Arroz!C14</f>
        <v>27.160803999999999</v>
      </c>
      <c r="D11" s="23">
        <f>[6]Arroz!D14</f>
        <v>16.353881999999999</v>
      </c>
      <c r="E11" s="22">
        <f>[6]Arroz!E14</f>
        <v>61.711781999999999</v>
      </c>
      <c r="F11" s="23">
        <f>[6]Arroz!F14</f>
        <v>11.307758</v>
      </c>
      <c r="G11" s="22">
        <f>[6]Arroz!G14</f>
        <v>27.865708000000001</v>
      </c>
      <c r="H11" s="23">
        <f>[6]Arroz!H14</f>
        <v>15.822487000000001</v>
      </c>
      <c r="I11" s="22">
        <f>[6]Arroz!I14</f>
        <v>61.843828999999999</v>
      </c>
      <c r="J11" s="23">
        <f>[6]Arroz!J14</f>
        <v>15.997645</v>
      </c>
      <c r="K11" s="23">
        <f>[6]Arroz!K14</f>
        <v>55.749395999999997</v>
      </c>
      <c r="L11" s="21">
        <f>[6]Arroz!L14</f>
        <v>30.189601</v>
      </c>
      <c r="M11" s="22">
        <f>[6]Arroz!M14</f>
        <v>95.516758999999993</v>
      </c>
      <c r="N11" s="23">
        <f>[6]Arroz!N14</f>
        <v>18.139990000000001</v>
      </c>
      <c r="O11" s="22">
        <f>[6]Arroz!O14</f>
        <v>58.067726</v>
      </c>
      <c r="P11" s="23">
        <f>[6]Arroz!P14</f>
        <v>21.171368999999999</v>
      </c>
      <c r="Q11" s="22">
        <f>[6]Arroz!Q14</f>
        <v>64.607599836862803</v>
      </c>
      <c r="R11" s="23">
        <f>[6]Arroz!R14</f>
        <v>27.148705</v>
      </c>
      <c r="S11" s="22">
        <f>[6]Arroz!S14</f>
        <v>66.616212608575907</v>
      </c>
      <c r="T11" s="23">
        <f>[6]Arroz!T14</f>
        <v>7.7935359999999996</v>
      </c>
      <c r="U11" s="23">
        <f>[6]Arroz!U14</f>
        <v>9.1499100242309606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</row>
    <row r="12" spans="1:1057" s="19" customFormat="1" ht="15" x14ac:dyDescent="0.25">
      <c r="A12" s="20" t="str">
        <f>[6]Arroz!A15</f>
        <v>Cuba</v>
      </c>
      <c r="B12" s="21">
        <f>[6]Arroz!B15</f>
        <v>76.301074999999997</v>
      </c>
      <c r="C12" s="22">
        <f>[6]Arroz!C15</f>
        <v>250.427784</v>
      </c>
      <c r="D12" s="23">
        <f>[6]Arroz!D15</f>
        <v>13.629644000000001</v>
      </c>
      <c r="E12" s="22">
        <f>[6]Arroz!E15</f>
        <v>44.779412000000001</v>
      </c>
      <c r="F12" s="23">
        <f>[6]Arroz!F15</f>
        <v>15.675230000000001</v>
      </c>
      <c r="G12" s="22">
        <f>[6]Arroz!G15</f>
        <v>42.647060000000003</v>
      </c>
      <c r="H12" s="23">
        <f>[6]Arroz!H15</f>
        <v>27.263824</v>
      </c>
      <c r="I12" s="22">
        <f>[6]Arroz!I15</f>
        <v>86.764707999999999</v>
      </c>
      <c r="J12" s="23">
        <f>[6]Arroz!J15</f>
        <v>12.280158999999999</v>
      </c>
      <c r="K12" s="23">
        <f>[6]Arroz!K15</f>
        <v>42.426492000000003</v>
      </c>
      <c r="L12" s="21">
        <f>[6]Arroz!L15</f>
        <v>27.525485</v>
      </c>
      <c r="M12" s="22">
        <f>[6]Arroz!M15</f>
        <v>89.072052999999997</v>
      </c>
      <c r="N12" s="23">
        <f>[6]Arroz!N15</f>
        <v>29.859625000000001</v>
      </c>
      <c r="O12" s="22">
        <f>[6]Arroz!O15</f>
        <v>89.558788000000007</v>
      </c>
      <c r="P12" s="23">
        <f>[6]Arroz!P15</f>
        <v>49.833542999999999</v>
      </c>
      <c r="Q12" s="22">
        <f>[6]Arroz!Q15</f>
        <v>174.53891200000001</v>
      </c>
      <c r="R12" s="23">
        <f>[6]Arroz!R15</f>
        <v>32.989142000000001</v>
      </c>
      <c r="S12" s="22">
        <f>[6]Arroz!S15</f>
        <v>66.227243398437494</v>
      </c>
      <c r="T12" s="23">
        <f>[6]Arroz!T15</f>
        <v>23.447507000000002</v>
      </c>
      <c r="U12" s="23">
        <f>[6]Arroz!U15</f>
        <v>22.8595288235292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</row>
    <row r="13" spans="1:1057" s="19" customFormat="1" ht="15" x14ac:dyDescent="0.25">
      <c r="A13" s="20" t="str">
        <f>[6]Arroz!A16</f>
        <v>Serra Leoa</v>
      </c>
      <c r="B13" s="21">
        <f>[6]Arroz!B16</f>
        <v>23.192623999999999</v>
      </c>
      <c r="C13" s="22">
        <f>[6]Arroz!C16</f>
        <v>109.59953</v>
      </c>
      <c r="D13" s="23">
        <f>[6]Arroz!D16</f>
        <v>5.9570069999999999</v>
      </c>
      <c r="E13" s="22">
        <f>[6]Arroz!E16</f>
        <v>28.925471000000002</v>
      </c>
      <c r="F13" s="23">
        <f>[6]Arroz!F16</f>
        <v>23.991612</v>
      </c>
      <c r="G13" s="22">
        <f>[6]Arroz!G16</f>
        <v>115.93261800000001</v>
      </c>
      <c r="H13" s="23">
        <f>[6]Arroz!H16</f>
        <v>22.904330999999999</v>
      </c>
      <c r="I13" s="22">
        <f>[6]Arroz!I16</f>
        <v>112.341717</v>
      </c>
      <c r="J13" s="23">
        <f>[6]Arroz!J16</f>
        <v>22.852874</v>
      </c>
      <c r="K13" s="23">
        <f>[6]Arroz!K16</f>
        <v>117.052525</v>
      </c>
      <c r="L13" s="21">
        <f>[6]Arroz!L16</f>
        <v>30.200157999999998</v>
      </c>
      <c r="M13" s="22">
        <f>[6]Arroz!M16</f>
        <v>137.64617799999999</v>
      </c>
      <c r="N13" s="23">
        <f>[6]Arroz!N16</f>
        <v>12.852563999999999</v>
      </c>
      <c r="O13" s="22">
        <f>[6]Arroz!O16</f>
        <v>51.505881000000002</v>
      </c>
      <c r="P13" s="23">
        <f>[6]Arroz!P16</f>
        <v>3.5648240000000002</v>
      </c>
      <c r="Q13" s="22">
        <f>[6]Arroz!Q16</f>
        <v>14.743907399215701</v>
      </c>
      <c r="R13" s="23">
        <f>[6]Arroz!R16</f>
        <v>10.051235</v>
      </c>
      <c r="S13" s="22">
        <f>[6]Arroz!S16</f>
        <v>36.838236000000002</v>
      </c>
      <c r="T13" s="23">
        <f>[6]Arroz!T16</f>
        <v>5.7000950000000001</v>
      </c>
      <c r="U13" s="23">
        <f>[6]Arroz!U16</f>
        <v>17.647207058822602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</row>
    <row r="14" spans="1:1057" s="19" customFormat="1" ht="15" x14ac:dyDescent="0.25">
      <c r="A14" s="20" t="str">
        <f>[6]Arroz!A17</f>
        <v>Suíça</v>
      </c>
      <c r="B14" s="21">
        <f>[6]Arroz!B17</f>
        <v>10.215472999999999</v>
      </c>
      <c r="C14" s="22">
        <f>[6]Arroz!C17</f>
        <v>60.454507</v>
      </c>
      <c r="D14" s="23">
        <f>[6]Arroz!D17</f>
        <v>10.073161000000001</v>
      </c>
      <c r="E14" s="22">
        <f>[6]Arroz!E17</f>
        <v>58.463836000000001</v>
      </c>
      <c r="F14" s="23">
        <f>[6]Arroz!F17</f>
        <v>7.1089169999999999</v>
      </c>
      <c r="G14" s="22">
        <f>[6]Arroz!G17</f>
        <v>44.356802000000002</v>
      </c>
      <c r="H14" s="23">
        <f>[6]Arroz!H17</f>
        <v>9.3883120000000009</v>
      </c>
      <c r="I14" s="22">
        <f>[6]Arroz!I17</f>
        <v>61.160879000000001</v>
      </c>
      <c r="J14" s="23">
        <f>[6]Arroz!J17</f>
        <v>9.3999000000000006</v>
      </c>
      <c r="K14" s="23">
        <f>[6]Arroz!K17</f>
        <v>61.337100999999997</v>
      </c>
      <c r="L14" s="21">
        <f>[6]Arroz!L17</f>
        <v>5.9760000000000004E-3</v>
      </c>
      <c r="M14" s="22">
        <f>[6]Arroz!M17</f>
        <v>7.574E-3</v>
      </c>
      <c r="N14" s="23">
        <f>[6]Arroz!N17</f>
        <v>1.6518999999999999E-2</v>
      </c>
      <c r="O14" s="22">
        <f>[6]Arroz!O17</f>
        <v>3.4749999999999998E-3</v>
      </c>
      <c r="P14" s="23">
        <f>[6]Arroz!P17</f>
        <v>2.2620000000000001E-3</v>
      </c>
      <c r="Q14" s="22">
        <f>[6]Arroz!Q17</f>
        <v>2.7900000057220499E-3</v>
      </c>
      <c r="R14" s="23">
        <f>[6]Arroz!R17</f>
        <v>0.79405899999999996</v>
      </c>
      <c r="S14" s="22">
        <f>[6]Arroz!S17</f>
        <v>4.7282395587673198</v>
      </c>
      <c r="T14" s="23">
        <f>[6]Arroz!T17</f>
        <v>1.555E-3</v>
      </c>
      <c r="U14" s="23">
        <f>[6]Arroz!U17</f>
        <v>9.3276470565795903E-4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1057" s="19" customFormat="1" ht="15" x14ac:dyDescent="0.25">
      <c r="A15" s="20" t="str">
        <f>[6]Arroz!A18</f>
        <v>Nicarágua</v>
      </c>
      <c r="B15" s="21">
        <f>[6]Arroz!B18</f>
        <v>18.835654999999999</v>
      </c>
      <c r="C15" s="22">
        <f>[6]Arroz!C18</f>
        <v>78.791320999999996</v>
      </c>
      <c r="D15" s="23">
        <f>[6]Arroz!D18</f>
        <v>28.562360000000002</v>
      </c>
      <c r="E15" s="22">
        <f>[6]Arroz!E18</f>
        <v>103.702634</v>
      </c>
      <c r="F15" s="23">
        <f>[6]Arroz!F18</f>
        <v>21.575423000000001</v>
      </c>
      <c r="G15" s="22">
        <f>[6]Arroz!G18</f>
        <v>76.217850999999996</v>
      </c>
      <c r="H15" s="23">
        <f>[6]Arroz!H18</f>
        <v>29.846304</v>
      </c>
      <c r="I15" s="22">
        <f>[6]Arroz!I18</f>
        <v>112.673721</v>
      </c>
      <c r="J15" s="23">
        <f>[6]Arroz!J18</f>
        <v>1.2742</v>
      </c>
      <c r="K15" s="23">
        <f>[6]Arroz!K18</f>
        <v>4.5999999999999996</v>
      </c>
      <c r="L15" s="21">
        <f>[6]Arroz!L18</f>
        <v>9.2222609999999996</v>
      </c>
      <c r="M15" s="22">
        <f>[6]Arroz!M18</f>
        <v>35.689722000000003</v>
      </c>
      <c r="N15" s="23">
        <f>[6]Arroz!N18</f>
        <v>8.8163370000000008</v>
      </c>
      <c r="O15" s="22">
        <f>[6]Arroz!O18</f>
        <v>28.270178999999999</v>
      </c>
      <c r="P15" s="23">
        <f>[6]Arroz!P18</f>
        <v>0</v>
      </c>
      <c r="Q15" s="22">
        <f>[6]Arroz!Q18</f>
        <v>0</v>
      </c>
      <c r="R15" s="23">
        <f>[6]Arroz!R18</f>
        <v>1.7425660000000001</v>
      </c>
      <c r="S15" s="22">
        <f>[6]Arroz!S18</f>
        <v>4.4509999999999996</v>
      </c>
      <c r="T15" s="23">
        <f>[6]Arroz!T18</f>
        <v>0</v>
      </c>
      <c r="U15" s="23">
        <f>[6]Arroz!U18</f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1057" s="19" customFormat="1" ht="15" x14ac:dyDescent="0.25">
      <c r="A16" s="66" t="str">
        <f>[6]Arroz!A19</f>
        <v>Subtotal</v>
      </c>
      <c r="B16" s="67">
        <f>[6]Arroz!B19</f>
        <v>251.391538</v>
      </c>
      <c r="C16" s="68">
        <f>[6]Arroz!C19</f>
        <v>1007.7493470000002</v>
      </c>
      <c r="D16" s="69">
        <f>[6]Arroz!D19</f>
        <v>202.97672300000002</v>
      </c>
      <c r="E16" s="68">
        <f>[6]Arroz!E19</f>
        <v>798.22755099999995</v>
      </c>
      <c r="F16" s="69">
        <f>[6]Arroz!F19</f>
        <v>199.18711500000003</v>
      </c>
      <c r="G16" s="68">
        <f>[6]Arroz!G19</f>
        <v>744.90747400000009</v>
      </c>
      <c r="H16" s="69">
        <f>[6]Arroz!H19</f>
        <v>409.49754200000001</v>
      </c>
      <c r="I16" s="68">
        <f>[6]Arroz!I19</f>
        <v>1617.593212</v>
      </c>
      <c r="J16" s="69">
        <f>[6]Arroz!J19</f>
        <v>292.58915199999996</v>
      </c>
      <c r="K16" s="69">
        <f>[6]Arroz!K19</f>
        <v>1174.499088</v>
      </c>
      <c r="L16" s="67">
        <f>[6]Arroz!L19</f>
        <v>397.945583</v>
      </c>
      <c r="M16" s="68">
        <f>[6]Arroz!M19</f>
        <v>1471.470194</v>
      </c>
      <c r="N16" s="69">
        <f>[6]Arroz!N19</f>
        <v>318.55365900000004</v>
      </c>
      <c r="O16" s="68">
        <f>[6]Arroz!O19</f>
        <v>1049.9478469999999</v>
      </c>
      <c r="P16" s="69">
        <f>[6]Arroz!P19</f>
        <v>529.13646099999994</v>
      </c>
      <c r="Q16" s="68">
        <f>[6]Arroz!Q19</f>
        <v>1734.5420739224958</v>
      </c>
      <c r="R16" s="69">
        <f>[6]Arroz!R19</f>
        <v>553.88595700000008</v>
      </c>
      <c r="S16" s="68">
        <f>[6]Arroz!S19</f>
        <v>1544.7961981194708</v>
      </c>
      <c r="T16" s="69">
        <f>[6]Arroz!T19</f>
        <v>177.008127</v>
      </c>
      <c r="U16" s="69">
        <f>[6]Arroz!U19</f>
        <v>405.87644367389294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s="19" customFormat="1" ht="15" x14ac:dyDescent="0.25">
      <c r="A17" s="20" t="s">
        <v>43</v>
      </c>
      <c r="B17" s="21">
        <f t="shared" ref="B17:U17" si="0">B18-B16</f>
        <v>98.501658999999989</v>
      </c>
      <c r="C17" s="22">
        <f t="shared" si="0"/>
        <v>300.35348499999964</v>
      </c>
      <c r="D17" s="23">
        <f t="shared" si="0"/>
        <v>48.874576999999988</v>
      </c>
      <c r="E17" s="22">
        <f t="shared" si="0"/>
        <v>136.083934</v>
      </c>
      <c r="F17" s="23">
        <f t="shared" si="0"/>
        <v>45.347859999999969</v>
      </c>
      <c r="G17" s="22">
        <f t="shared" si="0"/>
        <v>124.86690099999998</v>
      </c>
      <c r="H17" s="23">
        <f t="shared" si="0"/>
        <v>57.104142999999908</v>
      </c>
      <c r="I17" s="22">
        <f t="shared" si="0"/>
        <v>189.41647999999986</v>
      </c>
      <c r="J17" s="23">
        <f t="shared" si="0"/>
        <v>75.848663000000045</v>
      </c>
      <c r="K17" s="23">
        <f t="shared" si="0"/>
        <v>261.29357800000002</v>
      </c>
      <c r="L17" s="21">
        <f t="shared" si="0"/>
        <v>105.63393500000012</v>
      </c>
      <c r="M17" s="22">
        <f t="shared" si="0"/>
        <v>341.23568300000034</v>
      </c>
      <c r="N17" s="23">
        <f t="shared" si="0"/>
        <v>44.567546999999934</v>
      </c>
      <c r="O17" s="22">
        <f t="shared" si="0"/>
        <v>102.41371300000014</v>
      </c>
      <c r="P17" s="23">
        <f t="shared" si="0"/>
        <v>127.16556799999989</v>
      </c>
      <c r="Q17" s="22">
        <f t="shared" si="0"/>
        <v>360.29181519232975</v>
      </c>
      <c r="R17" s="23">
        <f t="shared" si="0"/>
        <v>74.175189000000046</v>
      </c>
      <c r="S17" s="22">
        <f t="shared" si="0"/>
        <v>173.66833627537062</v>
      </c>
      <c r="T17" s="23">
        <f t="shared" si="0"/>
        <v>12.405270999999999</v>
      </c>
      <c r="U17" s="23">
        <f t="shared" si="0"/>
        <v>17.804993181898055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s="19" customFormat="1" ht="15" x14ac:dyDescent="0.25">
      <c r="A18" s="60" t="s">
        <v>15</v>
      </c>
      <c r="B18" s="64">
        <f>'Comércio Exterior - Mensal'!$B$5</f>
        <v>349.89319699999999</v>
      </c>
      <c r="C18" s="61">
        <f>'Comércio Exterior - Mensal'!$C$5</f>
        <v>1308.1028319999998</v>
      </c>
      <c r="D18" s="64">
        <f>'Comércio Exterior - Mensal'!$D$5</f>
        <v>251.85130000000001</v>
      </c>
      <c r="E18" s="61">
        <f>'Comércio Exterior - Mensal'!$E$5</f>
        <v>934.31148499999995</v>
      </c>
      <c r="F18" s="64">
        <f>'Comércio Exterior - Mensal'!$F$5</f>
        <v>244.534975</v>
      </c>
      <c r="G18" s="61">
        <f>'Comércio Exterior - Mensal'!$G$5</f>
        <v>869.77437500000008</v>
      </c>
      <c r="H18" s="64">
        <f>'Comércio Exterior - Mensal'!$H$5</f>
        <v>466.60168499999992</v>
      </c>
      <c r="I18" s="61">
        <f>'Comércio Exterior - Mensal'!$I$5</f>
        <v>1807.0096919999999</v>
      </c>
      <c r="J18" s="64">
        <f>'Comércio Exterior - Mensal'!$J$5</f>
        <v>368.437815</v>
      </c>
      <c r="K18" s="62">
        <f>'Comércio Exterior - Mensal'!$K$5</f>
        <v>1435.7926660000001</v>
      </c>
      <c r="L18" s="64">
        <f>'Comércio Exterior - Mensal'!$L$5</f>
        <v>503.57951800000012</v>
      </c>
      <c r="M18" s="61">
        <f>'Comércio Exterior - Mensal'!$M$5</f>
        <v>1812.7058770000003</v>
      </c>
      <c r="N18" s="64">
        <f>'Comércio Exterior - Mensal'!$N$5</f>
        <v>363.12120599999997</v>
      </c>
      <c r="O18" s="61">
        <f>'Comércio Exterior - Mensal'!$O$5</f>
        <v>1152.3615600000001</v>
      </c>
      <c r="P18" s="64">
        <f>'Comércio Exterior - Mensal'!$P$5</f>
        <v>656.30202899999983</v>
      </c>
      <c r="Q18" s="61">
        <f>'Comércio Exterior - Mensal'!$Q$5</f>
        <v>2094.8338891148255</v>
      </c>
      <c r="R18" s="64">
        <f>'Comércio Exterior - Mensal'!$R$5</f>
        <v>628.06114600000012</v>
      </c>
      <c r="S18" s="61">
        <f>'Comércio Exterior - Mensal'!$S$5</f>
        <v>1718.4645343948414</v>
      </c>
      <c r="T18" s="64">
        <f>'Comércio Exterior - Mensal'!$T$5</f>
        <v>189.413398</v>
      </c>
      <c r="U18" s="62">
        <f>'Comércio Exterior - Mensal'!$U$5</f>
        <v>423.68143685579099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ht="15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89" ht="15" customHeight="1" x14ac:dyDescent="0.25">
      <c r="A20" s="35" t="s">
        <v>44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89" ht="30" customHeight="1" x14ac:dyDescent="0.25">
      <c r="A21" s="36"/>
      <c r="B21" s="145">
        <f>[6]Arroz!B26</f>
        <v>2015</v>
      </c>
      <c r="C21" s="149"/>
      <c r="D21" s="143">
        <f>[6]Arroz!D26</f>
        <v>2016</v>
      </c>
      <c r="E21" s="149"/>
      <c r="F21" s="145">
        <f>[6]Arroz!F26</f>
        <v>2017</v>
      </c>
      <c r="G21" s="149"/>
      <c r="H21" s="143">
        <f>[6]Arroz!H26</f>
        <v>2018</v>
      </c>
      <c r="I21" s="149"/>
      <c r="J21" s="143">
        <f>[6]Arroz!J26</f>
        <v>2019</v>
      </c>
      <c r="K21" s="150"/>
      <c r="L21" s="145">
        <f>[6]Arroz!L26</f>
        <v>2020</v>
      </c>
      <c r="M21" s="149"/>
      <c r="N21" s="143">
        <f>[6]Arroz!N26</f>
        <v>2021</v>
      </c>
      <c r="O21" s="149"/>
      <c r="P21" s="145">
        <f>[6]Arroz!P26</f>
        <v>2022</v>
      </c>
      <c r="Q21" s="149"/>
      <c r="R21" s="143">
        <f>[6]Arroz!R26</f>
        <v>2023</v>
      </c>
      <c r="S21" s="149"/>
      <c r="T21" s="143">
        <f>[6]Arroz!T26</f>
        <v>2024</v>
      </c>
      <c r="U21" s="15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ht="45" x14ac:dyDescent="0.25">
      <c r="A22" s="94" t="s">
        <v>45</v>
      </c>
      <c r="B22" s="91" t="str">
        <f>[6]Arroz!B27</f>
        <v>Valor (US$/milhões)</v>
      </c>
      <c r="C22" s="92" t="str">
        <f>[6]Arroz!C27</f>
        <v>Qtde  (mil t)</v>
      </c>
      <c r="D22" s="91" t="str">
        <f>[6]Arroz!D27</f>
        <v>Valor (US$/milhões)</v>
      </c>
      <c r="E22" s="92" t="str">
        <f>[6]Arroz!E27</f>
        <v>Qtde  (mil t)</v>
      </c>
      <c r="F22" s="91" t="str">
        <f>[6]Arroz!F27</f>
        <v>Valor (US$/milhões)</v>
      </c>
      <c r="G22" s="92" t="str">
        <f>[6]Arroz!G27</f>
        <v>Qtde  (mil t)</v>
      </c>
      <c r="H22" s="91" t="str">
        <f>[6]Arroz!H27</f>
        <v>Valor (US$/milhões)</v>
      </c>
      <c r="I22" s="92" t="str">
        <f>[6]Arroz!I27</f>
        <v>Qtde  (mil t)</v>
      </c>
      <c r="J22" s="91" t="str">
        <f>[6]Arroz!J27</f>
        <v>Valor (US$/milhões)</v>
      </c>
      <c r="K22" s="91" t="str">
        <f>[6]Arroz!K27</f>
        <v>Qtde  (mil t)</v>
      </c>
      <c r="L22" s="91" t="str">
        <f>[6]Arroz!L27</f>
        <v>Valor (US$/milhões)</v>
      </c>
      <c r="M22" s="92" t="str">
        <f>[6]Arroz!M27</f>
        <v>Qtde  (mil t)</v>
      </c>
      <c r="N22" s="91" t="str">
        <f>[6]Arroz!N27</f>
        <v>Valor (US$/milhões)</v>
      </c>
      <c r="O22" s="92" t="str">
        <f>[6]Arroz!O27</f>
        <v>Qtde  (mil t)</v>
      </c>
      <c r="P22" s="91" t="str">
        <f>[6]Arroz!P27</f>
        <v>Valor (US$/milhões)</v>
      </c>
      <c r="Q22" s="92" t="str">
        <f>[6]Arroz!Q27</f>
        <v>Qtde  (mil t)</v>
      </c>
      <c r="R22" s="91" t="str">
        <f>[6]Arroz!R27</f>
        <v>Valor (US$/milhões)</v>
      </c>
      <c r="S22" s="92" t="str">
        <f>[6]Arroz!S27</f>
        <v>Qtde  (mil t)</v>
      </c>
      <c r="T22" s="91" t="str">
        <f>[6]Arroz!T27</f>
        <v>Valor (US$/milhões)</v>
      </c>
      <c r="U22" s="91" t="str">
        <f>[6]Arroz!U27</f>
        <v>Qtde  (mil t)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89" ht="15" x14ac:dyDescent="0.25">
      <c r="A23" s="93" t="str">
        <f>[6]Arroz!A28</f>
        <v>Paraguai</v>
      </c>
      <c r="B23" s="70">
        <f>[6]Arroz!B28</f>
        <v>86.267291</v>
      </c>
      <c r="C23" s="71">
        <f>[6]Arroz!C28</f>
        <v>355.57190500000002</v>
      </c>
      <c r="D23" s="72">
        <f>[6]Arroz!D28</f>
        <v>127.13881600000001</v>
      </c>
      <c r="E23" s="71">
        <f>[6]Arroz!E28</f>
        <v>527.97098300000005</v>
      </c>
      <c r="F23" s="72">
        <f>[6]Arroz!F28</f>
        <v>163.80721199999999</v>
      </c>
      <c r="G23" s="71">
        <f>[6]Arroz!G28</f>
        <v>630.07854899999995</v>
      </c>
      <c r="H23" s="72">
        <f>[6]Arroz!H28</f>
        <v>137.47151600000001</v>
      </c>
      <c r="I23" s="71">
        <f>[6]Arroz!I28</f>
        <v>591.71753699999999</v>
      </c>
      <c r="J23" s="72">
        <f>[6]Arroz!J28</f>
        <v>150.58537100000001</v>
      </c>
      <c r="K23" s="72">
        <f>[6]Arroz!K28</f>
        <v>679.92665</v>
      </c>
      <c r="L23" s="70">
        <f>[6]Arroz!L28</f>
        <v>164.63526300000001</v>
      </c>
      <c r="M23" s="71">
        <f>[6]Arroz!M28</f>
        <v>633.04830600000003</v>
      </c>
      <c r="N23" s="72">
        <f>[6]Arroz!N28</f>
        <v>193.24853100000001</v>
      </c>
      <c r="O23" s="71">
        <f>[6]Arroz!O28</f>
        <v>645.24551199999996</v>
      </c>
      <c r="P23" s="72">
        <f>[6]Arroz!P28</f>
        <v>214.740948</v>
      </c>
      <c r="Q23" s="71">
        <f>[6]Arroz!Q28</f>
        <v>803.97464207031203</v>
      </c>
      <c r="R23" s="72">
        <f>[6]Arroz!R28</f>
        <v>311.41589399999998</v>
      </c>
      <c r="S23" s="71">
        <f>[6]Arroz!S28</f>
        <v>854.13657349218704</v>
      </c>
      <c r="T23" s="72">
        <f>[6]Arroz!T28</f>
        <v>172.253366</v>
      </c>
      <c r="U23" s="72">
        <f>[6]Arroz!U28</f>
        <v>345.35962692968701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ht="15" x14ac:dyDescent="0.25">
      <c r="A24" s="20" t="str">
        <f>[6]Arroz!A29</f>
        <v>Uruguai</v>
      </c>
      <c r="B24" s="21">
        <f>[6]Arroz!B29</f>
        <v>21.604928999999998</v>
      </c>
      <c r="C24" s="22">
        <f>[6]Arroz!C29</f>
        <v>43.788322999999998</v>
      </c>
      <c r="D24" s="23">
        <f>[6]Arroz!D29</f>
        <v>96.805889999999906</v>
      </c>
      <c r="E24" s="22">
        <f>[6]Arroz!E29</f>
        <v>312.643756</v>
      </c>
      <c r="F24" s="23">
        <f>[6]Arroz!F29</f>
        <v>89.974063000000001</v>
      </c>
      <c r="G24" s="22">
        <f>[6]Arroz!G29</f>
        <v>299.16542199999998</v>
      </c>
      <c r="H24" s="23">
        <f>[6]Arroz!H29</f>
        <v>35.377284000000003</v>
      </c>
      <c r="I24" s="22">
        <f>[6]Arroz!I29</f>
        <v>106.416968</v>
      </c>
      <c r="J24" s="23">
        <f>[6]Arroz!J29</f>
        <v>42.638427</v>
      </c>
      <c r="K24" s="23">
        <f>[6]Arroz!K29</f>
        <v>142.87699000000001</v>
      </c>
      <c r="L24" s="21">
        <f>[6]Arroz!L29</f>
        <v>89.245588999999995</v>
      </c>
      <c r="M24" s="22">
        <f>[6]Arroz!M29</f>
        <v>276.707921</v>
      </c>
      <c r="N24" s="23">
        <f>[6]Arroz!N29</f>
        <v>54.407555000000002</v>
      </c>
      <c r="O24" s="22">
        <f>[6]Arroz!O29</f>
        <v>153.937974</v>
      </c>
      <c r="P24" s="23">
        <f>[6]Arroz!P29</f>
        <v>83.051586</v>
      </c>
      <c r="Q24" s="22">
        <f>[6]Arroz!Q29</f>
        <v>248.95297415625001</v>
      </c>
      <c r="R24" s="23">
        <f>[6]Arroz!R29</f>
        <v>174.268835</v>
      </c>
      <c r="S24" s="22">
        <f>[6]Arroz!S29</f>
        <v>382.67320847656299</v>
      </c>
      <c r="T24" s="23">
        <f>[6]Arroz!T29</f>
        <v>56.734996000000002</v>
      </c>
      <c r="U24" s="23">
        <f>[6]Arroz!U29</f>
        <v>95.168289742187497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89" ht="15" x14ac:dyDescent="0.25">
      <c r="A25" s="20" t="str">
        <f>[6]Arroz!A30</f>
        <v>Argentina</v>
      </c>
      <c r="B25" s="21">
        <f>[6]Arroz!B30</f>
        <v>32.450575000000001</v>
      </c>
      <c r="C25" s="22">
        <f>[6]Arroz!C30</f>
        <v>64.388873000000004</v>
      </c>
      <c r="D25" s="23">
        <f>[6]Arroz!D30</f>
        <v>50.678227999999997</v>
      </c>
      <c r="E25" s="22">
        <f>[6]Arroz!E30</f>
        <v>158.253276</v>
      </c>
      <c r="F25" s="23">
        <f>[6]Arroz!F30</f>
        <v>48.181167000000002</v>
      </c>
      <c r="G25" s="22">
        <f>[6]Arroz!G30</f>
        <v>147.432343</v>
      </c>
      <c r="H25" s="23">
        <f>[6]Arroz!H30</f>
        <v>35.245224</v>
      </c>
      <c r="I25" s="22">
        <f>[6]Arroz!I30</f>
        <v>120.447177</v>
      </c>
      <c r="J25" s="23">
        <f>[6]Arroz!J30</f>
        <v>42.730291000000001</v>
      </c>
      <c r="K25" s="23">
        <f>[6]Arroz!K30</f>
        <v>159.53334899999999</v>
      </c>
      <c r="L25" s="21">
        <f>[6]Arroz!L30</f>
        <v>47.359558999999997</v>
      </c>
      <c r="M25" s="22">
        <f>[6]Arroz!M30</f>
        <v>140.22852700000001</v>
      </c>
      <c r="N25" s="23">
        <f>[6]Arroz!N30</f>
        <v>31.133481</v>
      </c>
      <c r="O25" s="22">
        <f>[6]Arroz!O30</f>
        <v>87.425247999999996</v>
      </c>
      <c r="P25" s="23">
        <f>[6]Arroz!P30</f>
        <v>41.25526</v>
      </c>
      <c r="Q25" s="22">
        <f>[6]Arroz!Q30</f>
        <v>130.045217660156</v>
      </c>
      <c r="R25" s="23">
        <f>[6]Arroz!R30</f>
        <v>29.555751999999998</v>
      </c>
      <c r="S25" s="22">
        <f>[6]Arroz!S30</f>
        <v>64.125540289062499</v>
      </c>
      <c r="T25" s="23">
        <f>[6]Arroz!T30</f>
        <v>9.6136800000000004</v>
      </c>
      <c r="U25" s="23">
        <f>[6]Arroz!U30</f>
        <v>12.6644764811554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89" ht="15" x14ac:dyDescent="0.25">
      <c r="A26" s="20" t="str">
        <f>[6]Arroz!A31</f>
        <v>Estados Unidos</v>
      </c>
      <c r="B26" s="21">
        <f>[6]Arroz!B31</f>
        <v>1.0356240000000001</v>
      </c>
      <c r="C26" s="22">
        <f>[6]Arroz!C31</f>
        <v>1.044673</v>
      </c>
      <c r="D26" s="23">
        <f>[6]Arroz!D31</f>
        <v>0.42250900000000002</v>
      </c>
      <c r="E26" s="22">
        <f>[6]Arroz!E31</f>
        <v>9.9387000000000003E-2</v>
      </c>
      <c r="F26" s="23">
        <f>[6]Arroz!F31</f>
        <v>0.22549</v>
      </c>
      <c r="G26" s="22">
        <f>[6]Arroz!G31</f>
        <v>8.9374999999999996E-2</v>
      </c>
      <c r="H26" s="23">
        <f>[6]Arroz!H31</f>
        <v>1.081931</v>
      </c>
      <c r="I26" s="22">
        <f>[6]Arroz!I31</f>
        <v>0.33992</v>
      </c>
      <c r="J26" s="23">
        <f>[6]Arroz!J31</f>
        <v>0.229601</v>
      </c>
      <c r="K26" s="23">
        <f>[6]Arroz!K31</f>
        <v>9.2494000000000007E-2</v>
      </c>
      <c r="L26" s="21">
        <f>[6]Arroz!L31</f>
        <v>38.764512000000003</v>
      </c>
      <c r="M26" s="22">
        <f>[6]Arroz!M31</f>
        <v>117.80629999999999</v>
      </c>
      <c r="N26" s="23">
        <f>[6]Arroz!N31</f>
        <v>2.6590189999999998</v>
      </c>
      <c r="O26" s="22">
        <f>[6]Arroz!O31</f>
        <v>6.5538189999999998</v>
      </c>
      <c r="P26" s="23">
        <f>[6]Arroz!P31</f>
        <v>1.6611000000000001E-2</v>
      </c>
      <c r="Q26" s="22">
        <f>[6]Arroz!Q31</f>
        <v>8.1971002044677697E-3</v>
      </c>
      <c r="R26" s="23">
        <f>[6]Arroz!R31</f>
        <v>2.2780000000000001E-3</v>
      </c>
      <c r="S26" s="22">
        <f>[6]Arroz!S31</f>
        <v>2.2699999999999999E-3</v>
      </c>
      <c r="T26" s="23">
        <f>[6]Arroz!T31</f>
        <v>0</v>
      </c>
      <c r="U26" s="23">
        <f>[6]Arroz!U31</f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89" ht="15" x14ac:dyDescent="0.25">
      <c r="A27" s="20" t="str">
        <f>[6]Arroz!A32</f>
        <v>Guiana</v>
      </c>
      <c r="B27" s="21">
        <f>[6]Arroz!B32</f>
        <v>7.6470089999999997</v>
      </c>
      <c r="C27" s="22">
        <f>[6]Arroz!C32</f>
        <v>27.451619000000001</v>
      </c>
      <c r="D27" s="23">
        <f>[6]Arroz!D32</f>
        <v>5.8829310000000001</v>
      </c>
      <c r="E27" s="22">
        <f>[6]Arroz!E32</f>
        <v>21.969958999999999</v>
      </c>
      <c r="F27" s="23">
        <f>[6]Arroz!F32</f>
        <v>5.278772</v>
      </c>
      <c r="G27" s="22">
        <f>[6]Arroz!G32</f>
        <v>19.631034</v>
      </c>
      <c r="H27" s="23">
        <f>[6]Arroz!H32</f>
        <v>0.247</v>
      </c>
      <c r="I27" s="22">
        <f>[6]Arroz!I32</f>
        <v>1.5066999999999999</v>
      </c>
      <c r="J27" s="23">
        <f>[6]Arroz!J32</f>
        <v>1.9E-2</v>
      </c>
      <c r="K27" s="23">
        <f>[6]Arroz!K32</f>
        <v>0.1159</v>
      </c>
      <c r="L27" s="21">
        <f>[6]Arroz!L32</f>
        <v>16.083607000000001</v>
      </c>
      <c r="M27" s="22">
        <f>[6]Arroz!M32</f>
        <v>49.241942999999999</v>
      </c>
      <c r="N27" s="23">
        <f>[6]Arroz!N32</f>
        <v>5.3374170000000003</v>
      </c>
      <c r="O27" s="22">
        <f>[6]Arroz!O32</f>
        <v>15.324612999999999</v>
      </c>
      <c r="P27" s="23">
        <f>[6]Arroz!P32</f>
        <v>0</v>
      </c>
      <c r="Q27" s="22">
        <f>[6]Arroz!Q32</f>
        <v>0</v>
      </c>
      <c r="R27" s="23">
        <f>[6]Arroz!R32</f>
        <v>0</v>
      </c>
      <c r="S27" s="22">
        <f>[6]Arroz!S32</f>
        <v>0</v>
      </c>
      <c r="T27" s="23">
        <f>[6]Arroz!T32</f>
        <v>3.6920000000000002</v>
      </c>
      <c r="U27" s="23">
        <f>[6]Arroz!U32</f>
        <v>5.2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89" ht="15" x14ac:dyDescent="0.25">
      <c r="A28" s="66" t="str">
        <f>[6]Arroz!A33</f>
        <v>Subtotal</v>
      </c>
      <c r="B28" s="67">
        <f>[6]Arroz!B33</f>
        <v>149.00542799999999</v>
      </c>
      <c r="C28" s="68">
        <f>[6]Arroz!C33</f>
        <v>492.24539299999998</v>
      </c>
      <c r="D28" s="69">
        <f>[6]Arroz!D33</f>
        <v>280.92837399999991</v>
      </c>
      <c r="E28" s="68">
        <f>[6]Arroz!E33</f>
        <v>1020.9373610000001</v>
      </c>
      <c r="F28" s="69">
        <f>[6]Arroz!F33</f>
        <v>307.46670399999999</v>
      </c>
      <c r="G28" s="68">
        <f>[6]Arroz!G33</f>
        <v>1096.3967229999998</v>
      </c>
      <c r="H28" s="69">
        <f>[6]Arroz!H33</f>
        <v>209.42295500000003</v>
      </c>
      <c r="I28" s="68">
        <f>[6]Arroz!I33</f>
        <v>820.42830200000003</v>
      </c>
      <c r="J28" s="69">
        <f>[6]Arroz!J33</f>
        <v>236.20269000000002</v>
      </c>
      <c r="K28" s="69">
        <f>[6]Arroz!K33</f>
        <v>982.5453829999999</v>
      </c>
      <c r="L28" s="67">
        <f>[6]Arroz!L33</f>
        <v>356.08853000000005</v>
      </c>
      <c r="M28" s="68">
        <f>[6]Arroz!M33</f>
        <v>1217.032997</v>
      </c>
      <c r="N28" s="69">
        <f>[6]Arroz!N33</f>
        <v>286.78600299999999</v>
      </c>
      <c r="O28" s="68">
        <f>[6]Arroz!O33</f>
        <v>908.48716599999989</v>
      </c>
      <c r="P28" s="69">
        <f>[6]Arroz!P33</f>
        <v>339.06440500000002</v>
      </c>
      <c r="Q28" s="68">
        <f>[6]Arroz!Q33</f>
        <v>1182.9810309869224</v>
      </c>
      <c r="R28" s="69">
        <f>[6]Arroz!R33</f>
        <v>515.24275899999998</v>
      </c>
      <c r="S28" s="68">
        <f>[6]Arroz!S33</f>
        <v>1300.9375922578124</v>
      </c>
      <c r="T28" s="69">
        <f>[6]Arroz!T33</f>
        <v>242.29404199999999</v>
      </c>
      <c r="U28" s="69">
        <f>[6]Arroz!U33</f>
        <v>458.3923931530299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89" ht="15" x14ac:dyDescent="0.25">
      <c r="A29" s="20" t="s">
        <v>43</v>
      </c>
      <c r="B29" s="21">
        <f>B30-B28</f>
        <v>8.680689000000001</v>
      </c>
      <c r="C29" s="22">
        <f t="shared" ref="C29:U29" si="1">C30-C28</f>
        <v>10.676253000000088</v>
      </c>
      <c r="D29" s="23">
        <f t="shared" si="1"/>
        <v>7.7601270000000682</v>
      </c>
      <c r="E29" s="22">
        <f t="shared" si="1"/>
        <v>10.442165999999702</v>
      </c>
      <c r="F29" s="23">
        <f t="shared" si="1"/>
        <v>12.805139999999994</v>
      </c>
      <c r="G29" s="22">
        <f t="shared" si="1"/>
        <v>29.047063000000207</v>
      </c>
      <c r="H29" s="23">
        <f t="shared" si="1"/>
        <v>7.8854949999999633</v>
      </c>
      <c r="I29" s="22">
        <f t="shared" si="1"/>
        <v>12.335397999999941</v>
      </c>
      <c r="J29" s="23">
        <f t="shared" si="1"/>
        <v>8.3192109999999957</v>
      </c>
      <c r="K29" s="23">
        <f t="shared" si="1"/>
        <v>12.849093000000153</v>
      </c>
      <c r="L29" s="21">
        <f t="shared" si="1"/>
        <v>20.387356999999952</v>
      </c>
      <c r="M29" s="22">
        <f t="shared" si="1"/>
        <v>50.99074799999994</v>
      </c>
      <c r="N29" s="23">
        <f t="shared" si="1"/>
        <v>30.01692399999996</v>
      </c>
      <c r="O29" s="22">
        <f t="shared" si="1"/>
        <v>80.279544000000215</v>
      </c>
      <c r="P29" s="23">
        <f t="shared" si="1"/>
        <v>10.894293999999945</v>
      </c>
      <c r="Q29" s="22">
        <f t="shared" si="1"/>
        <v>10.555545775856672</v>
      </c>
      <c r="R29" s="23">
        <f t="shared" si="1"/>
        <v>15.854000000000042</v>
      </c>
      <c r="S29" s="22">
        <f t="shared" si="1"/>
        <v>11.684408724519471</v>
      </c>
      <c r="T29" s="23">
        <f t="shared" si="1"/>
        <v>47.944479999999999</v>
      </c>
      <c r="U29" s="23">
        <f t="shared" si="1"/>
        <v>80.020556557145426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89" ht="15" x14ac:dyDescent="0.25">
      <c r="A30" s="60" t="s">
        <v>15</v>
      </c>
      <c r="B30" s="64">
        <f>'Comércio Exterior - Mensal'!$B$18</f>
        <v>157.686117</v>
      </c>
      <c r="C30" s="61">
        <f>'Comércio Exterior - Mensal'!$C$18</f>
        <v>502.92164600000007</v>
      </c>
      <c r="D30" s="64">
        <f>'Comércio Exterior - Mensal'!$D$18</f>
        <v>288.68850099999997</v>
      </c>
      <c r="E30" s="61">
        <f>'Comércio Exterior - Mensal'!$E$18</f>
        <v>1031.3795269999998</v>
      </c>
      <c r="F30" s="64">
        <f>'Comércio Exterior - Mensal'!$F$18</f>
        <v>320.27184399999999</v>
      </c>
      <c r="G30" s="61">
        <f>'Comércio Exterior - Mensal'!$G$18</f>
        <v>1125.443786</v>
      </c>
      <c r="H30" s="64">
        <f>'Comércio Exterior - Mensal'!$H$18</f>
        <v>217.30844999999999</v>
      </c>
      <c r="I30" s="61">
        <f>'Comércio Exterior - Mensal'!$I$18</f>
        <v>832.76369999999997</v>
      </c>
      <c r="J30" s="64">
        <f>'Comércio Exterior - Mensal'!$J$18</f>
        <v>244.52190100000001</v>
      </c>
      <c r="K30" s="62">
        <f>'Comércio Exterior - Mensal'!$K$18</f>
        <v>995.39447600000005</v>
      </c>
      <c r="L30" s="64">
        <f>'Comércio Exterior - Mensal'!$L$18</f>
        <v>376.475887</v>
      </c>
      <c r="M30" s="61">
        <f>'Comércio Exterior - Mensal'!$M$18</f>
        <v>1268.023745</v>
      </c>
      <c r="N30" s="64">
        <f>'Comércio Exterior - Mensal'!$N$18</f>
        <v>316.80292699999995</v>
      </c>
      <c r="O30" s="61">
        <f>'Comércio Exterior - Mensal'!$O$18</f>
        <v>988.7667100000001</v>
      </c>
      <c r="P30" s="64">
        <f>'Comércio Exterior - Mensal'!$P$18</f>
        <v>349.95869899999997</v>
      </c>
      <c r="Q30" s="61">
        <f>'Comércio Exterior - Mensal'!$Q$18</f>
        <v>1193.5365767627791</v>
      </c>
      <c r="R30" s="64">
        <f>'Comércio Exterior - Mensal'!$R$18</f>
        <v>531.09675900000002</v>
      </c>
      <c r="S30" s="61">
        <f>'Comércio Exterior - Mensal'!$S$18</f>
        <v>1312.6220009823319</v>
      </c>
      <c r="T30" s="64">
        <f>'Comércio Exterior - Mensal'!$T$18</f>
        <v>290.23852199999999</v>
      </c>
      <c r="U30" s="62">
        <f>'Comércio Exterior - Mensal'!$U$18</f>
        <v>538.41294971017533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ht="15" x14ac:dyDescent="0.25">
      <c r="A31" s="54" t="str">
        <f>[2]Planilha1!$E$6</f>
        <v>Fonte: Ministério da Fazenda/Decex/Secex (www.comexstat.mdic.gov.br) - 31/05/2024, inclusive.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89" ht="15" x14ac:dyDescent="0.25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ht="15" x14ac:dyDescent="0.25">
      <c r="A33" s="7" t="s">
        <v>28</v>
      </c>
      <c r="B33" s="8"/>
      <c r="C33" s="8"/>
      <c r="D33" s="8"/>
      <c r="E33" s="8"/>
      <c r="F33" s="8"/>
      <c r="G33" s="7" t="s">
        <v>33</v>
      </c>
      <c r="H33"/>
      <c r="I33" s="8"/>
      <c r="J33" s="8"/>
      <c r="K33" s="8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ht="15" x14ac:dyDescent="0.25">
      <c r="A34" s="7" t="s">
        <v>29</v>
      </c>
      <c r="B34" s="8"/>
      <c r="C34" s="8"/>
      <c r="D34" s="8"/>
      <c r="E34" s="8"/>
      <c r="F34" s="8"/>
      <c r="G34" s="7" t="s">
        <v>34</v>
      </c>
      <c r="H34"/>
      <c r="I34" s="8"/>
      <c r="J34" s="8"/>
      <c r="K34" s="8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ht="15" x14ac:dyDescent="0.25">
      <c r="A35" s="7" t="s">
        <v>30</v>
      </c>
      <c r="B35" s="7"/>
      <c r="C35" s="7"/>
      <c r="D35" s="7"/>
      <c r="E35" s="7"/>
      <c r="F35" s="7"/>
      <c r="G35" s="7" t="s">
        <v>35</v>
      </c>
      <c r="H35"/>
      <c r="I35" s="7"/>
      <c r="J35" s="7"/>
      <c r="K35" s="7"/>
      <c r="L35"/>
      <c r="M35"/>
      <c r="N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ht="15" x14ac:dyDescent="0.25">
      <c r="A36" s="7" t="s">
        <v>31</v>
      </c>
      <c r="B36" s="7"/>
      <c r="C36" s="7"/>
      <c r="D36" s="7"/>
      <c r="E36" s="7"/>
      <c r="F36" s="7"/>
      <c r="G36" s="7" t="s">
        <v>36</v>
      </c>
      <c r="H36"/>
      <c r="I36" s="7"/>
      <c r="J36" s="7"/>
      <c r="K36" s="7"/>
      <c r="L36"/>
      <c r="M36"/>
      <c r="N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ht="15" x14ac:dyDescent="0.25">
      <c r="A37" s="7" t="s">
        <v>32</v>
      </c>
      <c r="B37" s="7"/>
      <c r="C37" s="7"/>
      <c r="D37" s="7"/>
      <c r="E37" s="7"/>
      <c r="F37" s="7"/>
      <c r="G37" s="7" t="s">
        <v>37</v>
      </c>
      <c r="H37"/>
      <c r="I37" s="7"/>
      <c r="J37" s="7"/>
      <c r="K37" s="7"/>
      <c r="L37"/>
      <c r="M37"/>
      <c r="N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ht="15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5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15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15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15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ht="15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1:19" ht="15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15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15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ht="15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15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15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15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1:19" ht="15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15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15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15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ht="15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ht="15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15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15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ht="15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ht="15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15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15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1:19" ht="15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1:19" ht="15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15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15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1:19" ht="15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ht="15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15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15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ht="15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ht="15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15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15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1:19" ht="15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5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15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5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15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ht="15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15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15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1:19" ht="15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1:19" ht="15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15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15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5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5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15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15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ht="15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1:19" ht="15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15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15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1:19" ht="15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ht="15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15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15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1:19" ht="15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ht="15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15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15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1:19" ht="15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ht="15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15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15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ht="15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1:19" ht="15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15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15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ht="15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ht="15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15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15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ht="15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ht="15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15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15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ht="15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ht="15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15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15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ht="15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5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15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15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5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ht="15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15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15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ht="15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15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15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15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15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15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15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15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15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ht="15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15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15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ht="15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ht="15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15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15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15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15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15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15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ht="15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ht="15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15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15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ht="15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ht="15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ht="15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ht="15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ht="15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ht="15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ht="15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ht="15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ht="15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ht="15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ht="15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ht="15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15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1:19" ht="15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1:19" ht="15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1:19" ht="15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1:19" ht="15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1:19" ht="15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ht="15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ht="15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ht="15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1:19" ht="15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1:19" ht="15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ht="15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ht="15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ht="15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1:19" ht="15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1:19" ht="15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1:19" ht="15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ht="15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1:19" ht="15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1:19" ht="15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ht="15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ht="15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1:19" ht="15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1:19" ht="15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ht="15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1:19" ht="15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1:19" ht="15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1:19" ht="15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ht="15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1:19" ht="15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1:19" ht="15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1:19" ht="15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1:19" ht="15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ht="15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ht="15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ht="15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1:19" ht="15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ht="15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ht="15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1:19" ht="15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1:19" ht="15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1:19" ht="15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ht="15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1:19" ht="15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1:19" ht="15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ht="15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1:19" ht="15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</sheetData>
  <mergeCells count="20">
    <mergeCell ref="L21:M21"/>
    <mergeCell ref="N21:O21"/>
    <mergeCell ref="P21:Q21"/>
    <mergeCell ref="R21:S21"/>
    <mergeCell ref="T21:U21"/>
    <mergeCell ref="B21:C21"/>
    <mergeCell ref="D21:E21"/>
    <mergeCell ref="F21:G21"/>
    <mergeCell ref="H21:I21"/>
    <mergeCell ref="J21:K21"/>
    <mergeCell ref="B2:C2"/>
    <mergeCell ref="D2:E2"/>
    <mergeCell ref="P2:Q2"/>
    <mergeCell ref="R2:S2"/>
    <mergeCell ref="T2:U2"/>
    <mergeCell ref="L2:M2"/>
    <mergeCell ref="N2:O2"/>
    <mergeCell ref="F2:G2"/>
    <mergeCell ref="H2:I2"/>
    <mergeCell ref="J2:K2"/>
  </mergeCells>
  <pageMargins left="0.51181102362204722" right="0.11811023622047245" top="1.0629921259842521" bottom="0.39370078740157483" header="0.31496062992125984" footer="0.31496062992125984"/>
  <pageSetup paperSize="9" scale="7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Arroz em Casca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"/>
  <sheetViews>
    <sheetView showGridLines="0" tabSelected="1" zoomScaleNormal="100" zoomScaleSheetLayoutView="85" workbookViewId="0">
      <selection activeCell="L13" sqref="L13"/>
    </sheetView>
  </sheetViews>
  <sheetFormatPr defaultColWidth="9.140625" defaultRowHeight="12.75" x14ac:dyDescent="0.25"/>
  <cols>
    <col min="1" max="16384" width="9.140625" style="1"/>
  </cols>
  <sheetData>
    <row r="1" spans="1:11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</sheetData>
  <pageMargins left="0.51181102362204722" right="0.11811023622047245" top="1.1417322834645669" bottom="0.55118110236220474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Arroz em Casca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d b e 3 3 b 1 - 1 1 3 8 - 4 5 3 f - b b 5 6 - 7 5 4 4 f 3 b 9 a c 8 9 "   x m l n s = " h t t p : / / s c h e m a s . m i c r o s o f t . c o m / D a t a M a s h u p " > A A A A A K Q E A A B Q S w M E F A A C A A g A p V n O W L A 3 k f y l A A A A 9 g A A A B I A H A B D b 2 5 m a W c v U G F j a 2 F n Z S 5 4 b W w g o h g A K K A U A A A A A A A A A A A A A A A A A A A A A A A A A A A A h Y 9 N D o I w G E S v Q r q n P 0 i M I R 8 l 0 a 0 k R h P j t q k V G q E Q W i x 3 c + G R v I I Y R d 2 5 n D d v M X O / 3 i A b 6 i q 4 q M 7 q x q S I Y Y o C Z W R z 1 K Z I U e 9 O 4 Q J l H D Z C n k W h g l E 2 N h n s M U W l c 2 1 C i P c e + x l u u o J E l D J y y N c 7 W a p a o I + s / 8 u h N t Y J I x X i s H + N 4 R F m b I 5 j G m M K Z I K Q a / M V o n H v s / 2 B s O o r 1 3 e K t y 5 c b o F M E c j 7 A 3 8 A U E s D B B Q A A g A I A K V Z z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l W c 5 Y t a + + j J 0 B A A C W A w A A E w A c A E Z v c m 1 1 b G F z L 1 N l Y 3 R p b 2 4 x L m 0 g o h g A K K A U A A A A A A A A A A A A A A A A A A A A A A A A A A A A h V L B i t s w E L 0 H 8 g 9 C v S R g A o X S Q 5 c c U m / S h l I o j U s P S T A T e 9 q I l T S u N C p u Q 7 6 n 7 H f s j 1 V 2 t r s b q r S 6 G M 1 7 e u / N e D x W r M i K 1 e n 7 / G o 4 G A 7 8 H h z W I v g a y o q s D 5 q h B O f o p 5 g K j T w c i H g W Z B l j Y d 5 W q C e f y d 3 s i G 5 G C 6 V x k n e Y Z T + S + a v N e 2 h g k 5 O 5 u 3 W V o s h n d I r c J p 9 v e o t e e d J q 3 8 p x J m z Q O h P s A o 6 z k 1 E i R 7 n a I 3 I 0 7 0 M c 1 k t G M 5 U J o s z e K V t P Z c + X 2 + P 6 G h i 2 9 8 L P Z A 4 7 v P s F e k 9 e f H B k 6 L u q y c s o X M A u 9 t H X G N 8 i 1 O j 8 6 G K S T K z v q T O t V x V o c H 7 a 9 b A d P 3 g V q i E x 0 7 F 5 q O n R o n B g / R d y J i c d j C 1 + N O h H F 5 N l h 4 O M 1 z o w l T K O K b I F Y 8 v H T E Q A l P + 7 O r M J 6 t w z f Q t Y L q 2 q F O g / u A 1 m h + 4 k 1 r l U 8 P g 2 h b 1 2 g S F B W J q G H M O F 5 6 v Q O G X i f l B Z E C f d 5 + 2 / B P L u F x g q r 8 m g Z 1 V R g v P J n + N L y y 9 f T L r x n g 1 g o W w y w E f U v f t X B y n 1 J y 2 8 + S 9 j d t r E M 8 p x P B w o m 9 6 N q 9 9 Q S w E C L Q A U A A I A C A C l W c 5 Y s D e R / K U A A A D 2 A A A A E g A A A A A A A A A A A A A A A A A A A A A A Q 2 9 u Z m l n L 1 B h Y 2 t h Z 2 U u e G 1 s U E s B A i 0 A F A A C A A g A p V n O W A / K 6 a u k A A A A 6 Q A A A B M A A A A A A A A A A A A A A A A A 8 Q A A A F t D b 2 5 0 Z W 5 0 X 1 R 5 c G V z X S 5 4 b W x Q S w E C L Q A U A A I A C A C l W c 5 Y t a + + j J 0 B A A C W A w A A E w A A A A A A A A A A A A A A A A D i A Q A A R m 9 y b X V s Y X M v U 2 V j d G l v b j E u b V B L B Q Y A A A A A A w A D A M I A A A D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E w A A A A A A A M U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1 c 2 R h X 2 N v b n N 1 b H R h X 2 F y c m 9 6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Y z A 2 N T N j N D I t N z Y 5 M y 0 0 N j Q 5 L T g 0 N G Y t M D N h M z M 2 Y z l l Z W R i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F R h c m d l d C I g V m F s d W U 9 I n N 1 c 2 R h X 2 N v b n N 1 b H R h X 2 F y c m 9 6 I i A v P j x F b n R y e S B U e X B l P S J G a W x s Z W R D b 2 1 w b G V 0 Z V J l c 3 V s d F R v V 2 9 y a 3 N o Z W V 0 I i B W Y W x 1 Z T 0 i b D E i I C 8 + P E V u d H J 5 I F R 5 c G U 9 I k Z p b G x D b 3 V u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E 0 V D E 0 O j E z O j A 2 L j U w N z E 2 N T R a I i A v P j x F b n R y e S B U e X B l P S J G a W x s Q 2 9 s d W 1 u V H l w Z X M i I F Z h b H V l P S J z Q m d Z R 0 J R V U Z C U V V G Q l F N R k J R V U Y i I C 8 + P E V u d H J 5 I F R 5 c G U 9 I k Z p b G x D b 2 x 1 b W 5 O Y W 1 l c y I g V m F s d W U 9 I n N b J n F 1 b 3 Q 7 U H J v Z H V 0 b 1 8 m c X V v d D s s J n F 1 b 3 Q 7 U G F p c 1 8 m c X V v d D s s J n F 1 b 3 Q 7 Q W 5 v X y Z x d W 9 0 O y w m c X V v d D t F c 3 R v c X V l X 0 l u a W N p Y W w m c X V v d D s s J n F 1 b 3 Q 7 U H J v Z H V j Y W 9 f J n F 1 b 3 Q 7 L C Z x d W 9 0 O 1 B y b 2 R 1 Y 2 F v X 0 J y d X R h J n F 1 b 3 Q 7 L C Z x d W 9 0 O 0 l t c G 9 y d G F j Y W 9 f J n F 1 b 3 Q 7 L C Z x d W 9 0 O 1 N 1 c H J p b W V u d G 9 f V G 9 0 Y W w m c X V v d D s s J n F 1 b 3 Q 7 R X h w b 3 J 0 Y W N h b 1 8 m c X V v d D s s J n F 1 b 3 Q 7 Q 2 9 u c 3 V t b 1 9 E b 2 1 l c 3 R p Y 2 8 m c X V v d D s s J n F 1 b 3 Q 7 V X N v X 0 R v b W V z d G l j b y Z x d W 9 0 O y w m c X V v d D t F c 3 R v c X V l X 0 Z p b m F s J n F 1 b 3 Q 7 L C Z x d W 9 0 O 1 J l b G F j Y W 9 f Z 3 J h b y Z x d W 9 0 O y w m c X V v d D t T d X B y a W 1 l b n R v X 0 d y Y W 8 m c X V v d D s s J n F 1 b 3 Q 7 U 3 V w c m l t Z W 5 0 b 1 9 B c n J v e i Z x d W 9 0 O 1 0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X N k Y V 9 j b 2 5 z d W x 0 Y V 9 h c n J v e i 9 B d X R v U m V t b 3 Z l Z E N v b H V t b n M x L n t Q c m 9 k d X R v X y w w f S Z x d W 9 0 O y w m c X V v d D t T Z W N 0 a W 9 u M S 9 1 c 2 R h X 2 N v b n N 1 b H R h X 2 F y c m 9 6 L 0 F 1 d G 9 S Z W 1 v d m V k Q 2 9 s d W 1 u c z E u e 1 B h a X N f L D F 9 J n F 1 b 3 Q 7 L C Z x d W 9 0 O 1 N l Y 3 R p b 2 4 x L 3 V z Z G F f Y 2 9 u c 3 V s d G F f Y X J y b 3 o v Q X V 0 b 1 J l b W 9 2 Z W R D b 2 x 1 b W 5 z M S 5 7 Q W 5 v X y w y f S Z x d W 9 0 O y w m c X V v d D t T Z W N 0 a W 9 u M S 9 1 c 2 R h X 2 N v b n N 1 b H R h X 2 F y c m 9 6 L 0 F 1 d G 9 S Z W 1 v d m V k Q 2 9 s d W 1 u c z E u e 0 V z d G 9 x d W V f S W 5 p Y 2 l h b C w z f S Z x d W 9 0 O y w m c X V v d D t T Z W N 0 a W 9 u M S 9 1 c 2 R h X 2 N v b n N 1 b H R h X 2 F y c m 9 6 L 0 F 1 d G 9 S Z W 1 v d m V k Q 2 9 s d W 1 u c z E u e 1 B y b 2 R 1 Y 2 F v X y w 0 f S Z x d W 9 0 O y w m c X V v d D t T Z W N 0 a W 9 u M S 9 1 c 2 R h X 2 N v b n N 1 b H R h X 2 F y c m 9 6 L 0 F 1 d G 9 S Z W 1 v d m V k Q 2 9 s d W 1 u c z E u e 1 B y b 2 R 1 Y 2 F v X 0 J y d X R h L D V 9 J n F 1 b 3 Q 7 L C Z x d W 9 0 O 1 N l Y 3 R p b 2 4 x L 3 V z Z G F f Y 2 9 u c 3 V s d G F f Y X J y b 3 o v Q X V 0 b 1 J l b W 9 2 Z W R D b 2 x 1 b W 5 z M S 5 7 S W 1 w b 3 J 0 Y W N h b 1 8 s N n 0 m c X V v d D s s J n F 1 b 3 Q 7 U 2 V j d G l v b j E v d X N k Y V 9 j b 2 5 z d W x 0 Y V 9 h c n J v e i 9 B d X R v U m V t b 3 Z l Z E N v b H V t b n M x L n t T d X B y a W 1 l b n R v X 1 R v d G F s L D d 9 J n F 1 b 3 Q 7 L C Z x d W 9 0 O 1 N l Y 3 R p b 2 4 x L 3 V z Z G F f Y 2 9 u c 3 V s d G F f Y X J y b 3 o v Q X V 0 b 1 J l b W 9 2 Z W R D b 2 x 1 b W 5 z M S 5 7 R X h w b 3 J 0 Y W N h b 1 8 s O H 0 m c X V v d D s s J n F 1 b 3 Q 7 U 2 V j d G l v b j E v d X N k Y V 9 j b 2 5 z d W x 0 Y V 9 h c n J v e i 9 B d X R v U m V t b 3 Z l Z E N v b H V t b n M x L n t D b 2 5 z d W 1 v X 0 R v b W V z d G l j b y w 5 f S Z x d W 9 0 O y w m c X V v d D t T Z W N 0 a W 9 u M S 9 1 c 2 R h X 2 N v b n N 1 b H R h X 2 F y c m 9 6 L 0 F 1 d G 9 S Z W 1 v d m V k Q 2 9 s d W 1 u c z E u e 1 V z b 1 9 E b 2 1 l c 3 R p Y 2 8 s M T B 9 J n F 1 b 3 Q 7 L C Z x d W 9 0 O 1 N l Y 3 R p b 2 4 x L 3 V z Z G F f Y 2 9 u c 3 V s d G F f Y X J y b 3 o v Q X V 0 b 1 J l b W 9 2 Z W R D b 2 x 1 b W 5 z M S 5 7 R X N 0 b 3 F 1 Z V 9 G a W 5 h b C w x M X 0 m c X V v d D s s J n F 1 b 3 Q 7 U 2 V j d G l v b j E v d X N k Y V 9 j b 2 5 z d W x 0 Y V 9 h c n J v e i 9 B d X R v U m V t b 3 Z l Z E N v b H V t b n M x L n t S Z W x h Y 2 F v X 2 d y Y W 8 s M T J 9 J n F 1 b 3 Q 7 L C Z x d W 9 0 O 1 N l Y 3 R p b 2 4 x L 3 V z Z G F f Y 2 9 u c 3 V s d G F f Y X J y b 3 o v Q X V 0 b 1 J l b W 9 2 Z W R D b 2 x 1 b W 5 z M S 5 7 U 3 V w c m l t Z W 5 0 b 1 9 H c m F v L D E z f S Z x d W 9 0 O y w m c X V v d D t T Z W N 0 a W 9 u M S 9 1 c 2 R h X 2 N v b n N 1 b H R h X 2 F y c m 9 6 L 0 F 1 d G 9 S Z W 1 v d m V k Q 2 9 s d W 1 u c z E u e 1 N 1 c H J p b W V u d G 9 f Q X J y b 3 o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1 c 2 R h X 2 N v b n N 1 b H R h X 2 F y c m 9 6 L 0 F 1 d G 9 S Z W 1 v d m V k Q 2 9 s d W 1 u c z E u e 1 B y b 2 R 1 d G 9 f L D B 9 J n F 1 b 3 Q 7 L C Z x d W 9 0 O 1 N l Y 3 R p b 2 4 x L 3 V z Z G F f Y 2 9 u c 3 V s d G F f Y X J y b 3 o v Q X V 0 b 1 J l b W 9 2 Z W R D b 2 x 1 b W 5 z M S 5 7 U G F p c 1 8 s M X 0 m c X V v d D s s J n F 1 b 3 Q 7 U 2 V j d G l v b j E v d X N k Y V 9 j b 2 5 z d W x 0 Y V 9 h c n J v e i 9 B d X R v U m V t b 3 Z l Z E N v b H V t b n M x L n t B b m 9 f L D J 9 J n F 1 b 3 Q 7 L C Z x d W 9 0 O 1 N l Y 3 R p b 2 4 x L 3 V z Z G F f Y 2 9 u c 3 V s d G F f Y X J y b 3 o v Q X V 0 b 1 J l b W 9 2 Z W R D b 2 x 1 b W 5 z M S 5 7 R X N 0 b 3 F 1 Z V 9 J b m l j a W F s L D N 9 J n F 1 b 3 Q 7 L C Z x d W 9 0 O 1 N l Y 3 R p b 2 4 x L 3 V z Z G F f Y 2 9 u c 3 V s d G F f Y X J y b 3 o v Q X V 0 b 1 J l b W 9 2 Z W R D b 2 x 1 b W 5 z M S 5 7 U H J v Z H V j Y W 9 f L D R 9 J n F 1 b 3 Q 7 L C Z x d W 9 0 O 1 N l Y 3 R p b 2 4 x L 3 V z Z G F f Y 2 9 u c 3 V s d G F f Y X J y b 3 o v Q X V 0 b 1 J l b W 9 2 Z W R D b 2 x 1 b W 5 z M S 5 7 U H J v Z H V j Y W 9 f Q n J 1 d G E s N X 0 m c X V v d D s s J n F 1 b 3 Q 7 U 2 V j d G l v b j E v d X N k Y V 9 j b 2 5 z d W x 0 Y V 9 h c n J v e i 9 B d X R v U m V t b 3 Z l Z E N v b H V t b n M x L n t J b X B v c n R h Y 2 F v X y w 2 f S Z x d W 9 0 O y w m c X V v d D t T Z W N 0 a W 9 u M S 9 1 c 2 R h X 2 N v b n N 1 b H R h X 2 F y c m 9 6 L 0 F 1 d G 9 S Z W 1 v d m V k Q 2 9 s d W 1 u c z E u e 1 N 1 c H J p b W V u d G 9 f V G 9 0 Y W w s N 3 0 m c X V v d D s s J n F 1 b 3 Q 7 U 2 V j d G l v b j E v d X N k Y V 9 j b 2 5 z d W x 0 Y V 9 h c n J v e i 9 B d X R v U m V t b 3 Z l Z E N v b H V t b n M x L n t F e H B v c n R h Y 2 F v X y w 4 f S Z x d W 9 0 O y w m c X V v d D t T Z W N 0 a W 9 u M S 9 1 c 2 R h X 2 N v b n N 1 b H R h X 2 F y c m 9 6 L 0 F 1 d G 9 S Z W 1 v d m V k Q 2 9 s d W 1 u c z E u e 0 N v b n N 1 b W 9 f R G 9 t Z X N 0 a W N v L D l 9 J n F 1 b 3 Q 7 L C Z x d W 9 0 O 1 N l Y 3 R p b 2 4 x L 3 V z Z G F f Y 2 9 u c 3 V s d G F f Y X J y b 3 o v Q X V 0 b 1 J l b W 9 2 Z W R D b 2 x 1 b W 5 z M S 5 7 V X N v X 0 R v b W V z d G l j b y w x M H 0 m c X V v d D s s J n F 1 b 3 Q 7 U 2 V j d G l v b j E v d X N k Y V 9 j b 2 5 z d W x 0 Y V 9 h c n J v e i 9 B d X R v U m V t b 3 Z l Z E N v b H V t b n M x L n t F c 3 R v c X V l X 0 Z p b m F s L D E x f S Z x d W 9 0 O y w m c X V v d D t T Z W N 0 a W 9 u M S 9 1 c 2 R h X 2 N v b n N 1 b H R h X 2 F y c m 9 6 L 0 F 1 d G 9 S Z W 1 v d m V k Q 2 9 s d W 1 u c z E u e 1 J l b G F j Y W 9 f Z 3 J h b y w x M n 0 m c X V v d D s s J n F 1 b 3 Q 7 U 2 V j d G l v b j E v d X N k Y V 9 j b 2 5 z d W x 0 Y V 9 h c n J v e i 9 B d X R v U m V t b 3 Z l Z E N v b H V t b n M x L n t T d X B y a W 1 l b n R v X 0 d y Y W 8 s M T N 9 J n F 1 b 3 Q 7 L C Z x d W 9 0 O 1 N l Y 3 R p b 2 4 x L 3 V z Z G F f Y 2 9 u c 3 V s d G F f Y X J y b 3 o v Q X V 0 b 1 J l b W 9 2 Z W R D b 2 x 1 b W 5 z M S 5 7 U 3 V w c m l t Z W 5 0 b 1 9 B c n J v e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V z Z G F f Y 2 9 u c 3 V s d G F f Y X J y b 3 o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2 F y c m 9 6 L 3 V z Z G F f Y 2 9 u c 3 V s d G F f Y X J y b 3 p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2 F y c m 9 6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2 F y c m 9 6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9 V W F y w 0 V C S I a 8 l e + R 9 o F P A A A A A A I A A A A A A A N m A A D A A A A A E A A A A K 6 M n O L 8 7 r p d R X U 2 A B W p q w o A A A A A B I A A A K A A A A A Q A A A A b N s a V m n D 2 / T G K + K s 5 N m k 9 F A A A A B H j u Z C 4 J f b 9 h 9 H 5 v H b 7 Q V 5 2 f T + L 5 1 X T 7 M B y z / + P H + i n 0 u h 3 1 + p + N J n W R j o r F 7 c a 8 8 v D X a r 9 s u H 3 E B l U 4 D p z a t V c 0 o b E j U 8 3 6 5 T b 9 g X v q c H o B Q A A A D w X F 9 M u T z l T g N N q Y n J D H Z 8 G L 2 8 o w = = < / D a t a M a s h u p > 
</file>

<file path=customXml/itemProps1.xml><?xml version="1.0" encoding="utf-8"?>
<ds:datastoreItem xmlns:ds="http://schemas.openxmlformats.org/officeDocument/2006/customXml" ds:itemID="{55AB323E-05B7-4A7B-82E9-4558D923339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Planilha1</vt:lpstr>
      <vt:lpstr>base_arroz</vt:lpstr>
      <vt:lpstr>usda_consulta_arroz</vt:lpstr>
      <vt:lpstr>Oferta e Demanda</vt:lpstr>
      <vt:lpstr>Área e Produção</vt:lpstr>
      <vt:lpstr>Comércio Exterior - Mensal</vt:lpstr>
      <vt:lpstr>Comércio Exterior - Orig-destin</vt:lpstr>
      <vt:lpstr>Gráficos de Preços</vt:lpstr>
      <vt:lpstr>'Área e Produção'!Area_de_impressao</vt:lpstr>
      <vt:lpstr>'Comércio Exterior - Mensal'!Area_de_impressao</vt:lpstr>
      <vt:lpstr>'Comércio Exterior - Orig-destin'!Area_de_impressao</vt:lpstr>
      <vt:lpstr>'Oferta e Demanda'!Area_de_impressao</vt:lpstr>
      <vt:lpstr>'Comércio Exterior - Orig-destin'!Titulos_de_impressao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Fabio Alves Cavalcante</cp:lastModifiedBy>
  <cp:lastPrinted>2024-06-14T14:13:40Z</cp:lastPrinted>
  <dcterms:created xsi:type="dcterms:W3CDTF">2019-02-12T17:22:58Z</dcterms:created>
  <dcterms:modified xsi:type="dcterms:W3CDTF">2024-06-14T14:15:38Z</dcterms:modified>
</cp:coreProperties>
</file>