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DeTrabalho" defaultThemeVersion="124226"/>
  <mc:AlternateContent xmlns:mc="http://schemas.openxmlformats.org/markup-compatibility/2006">
    <mc:Choice Requires="x15">
      <x15ac:absPath xmlns:x15ac="http://schemas.microsoft.com/office/spreadsheetml/2010/11/ac" url="C:\Users\alessandra.moro\Downloads\"/>
    </mc:Choice>
  </mc:AlternateContent>
  <bookViews>
    <workbookView xWindow="0" yWindow="0" windowWidth="25200" windowHeight="11880"/>
  </bookViews>
  <sheets>
    <sheet name="ORIENTAÇÕES" sheetId="131" r:id="rId1"/>
    <sheet name="RESUMO" sheetId="128" r:id="rId2"/>
    <sheet name="RESUMO ANALÍTICO" sheetId="129" r:id="rId3"/>
    <sheet name="TABELA APOIO" sheetId="99" r:id="rId4"/>
    <sheet name="BENEFÍCIOS" sheetId="98" r:id="rId5"/>
    <sheet name="INSUMOS" sheetId="110" r:id="rId6"/>
    <sheet name="CUSTOS VARIÁVEIS" sheetId="130" r:id="rId7"/>
    <sheet name="MOTORISTA" sheetId="117" r:id="rId8"/>
  </sheets>
  <externalReferences>
    <externalReference r:id="rId9"/>
  </externalReferences>
  <definedNames>
    <definedName name="__shared_7_0_0">"SUM([.A1:.A8])"</definedName>
    <definedName name="__shared_7_11_0">"[.A1]*[.$J$28]"</definedName>
    <definedName name="__shared_7_12_0">"[.A1]*[.$K$28]"</definedName>
    <definedName name="__shared_7_13_0">"[.A1]*[.$L$28]"</definedName>
    <definedName name="__shared_7_15_0">"[.A1]*[.$J$28]"</definedName>
    <definedName name="__shared_7_16_0">"[.A1]*[.$K$28]"</definedName>
    <definedName name="__shared_7_17_0">"[.A1]*[.$L$28]"</definedName>
    <definedName name="__shared_7_26_0">"SUM([.A1:.A4])"</definedName>
    <definedName name="__shared_7_3_0">"[.A1]*[.$J$28]"</definedName>
    <definedName name="__shared_7_4_0">"[.A1]*[.$K$28]"</definedName>
    <definedName name="__shared_7_5_0">"[.A1]*[.$L$28]"</definedName>
    <definedName name="__shared_7_7_0">"SUM([.A1:.A9])"</definedName>
    <definedName name="__shared_7_9_0">"[.A1]+[.A2]+[.A3]"</definedName>
    <definedName name="_xlnm._FilterDatabase" localSheetId="0" hidden="1">ORIENTAÇÕES!#REF!</definedName>
    <definedName name="_xlnm._FilterDatabase" localSheetId="1" hidden="1">RESUMO!$B$15:$G$16</definedName>
    <definedName name="_xlnm.Print_Area" localSheetId="4">BENEFÍCIOS!$A$1:$L$57</definedName>
    <definedName name="_xlnm.Print_Area" localSheetId="6">'CUSTOS VARIÁVEIS'!$A$1:$P$45</definedName>
    <definedName name="_xlnm.Print_Area" localSheetId="5">INSUMOS!$A$1:$L$52</definedName>
    <definedName name="_xlnm.Print_Area" localSheetId="7">MOTORISTA!$A$1:$J$140</definedName>
    <definedName name="_xlnm.Print_Area" localSheetId="0">ORIENTAÇÕES!$A$1:$K$43</definedName>
    <definedName name="_xlnm.Print_Area" localSheetId="1">RESUMO!$A$1:$H$32</definedName>
    <definedName name="_xlnm.Print_Area" localSheetId="2">'RESUMO ANALÍTICO'!$A$1:$H$37</definedName>
    <definedName name="_xlnm.Print_Area" localSheetId="3">'TABELA APOIO'!$A$1:$M$119</definedName>
    <definedName name="Despesas" localSheetId="4">[1]Efetivo!#REF!</definedName>
    <definedName name="Despesas" localSheetId="5">[1]Efetivo!#REF!</definedName>
    <definedName name="Despesas" localSheetId="7">[1]Efetivo!#REF!</definedName>
    <definedName name="Despesas" localSheetId="0">[1]Efetivo!#REF!</definedName>
    <definedName name="Despesas" localSheetId="3">[1]Efetivo!#REF!</definedName>
    <definedName name="Despesas">[1]Efetivo!#REF!</definedName>
    <definedName name="EQUIPAMENTO" localSheetId="5">[1]Efetivo!#REF!</definedName>
    <definedName name="EQUIPAMENTO" localSheetId="7">[1]Efetivo!#REF!</definedName>
    <definedName name="EQUIPAMENTO" localSheetId="0">[1]Efetivo!#REF!</definedName>
    <definedName name="EQUIPAMENTO">[1]Efetivo!#REF!</definedName>
    <definedName name="Excel_BuiltIn_Print_Area_2">"$#REF!.$A$1:$J$73"</definedName>
    <definedName name="LAVAND" localSheetId="5">[1]Efetivo!#REF!</definedName>
    <definedName name="LAVAND" localSheetId="7">[1]Efetivo!#REF!</definedName>
    <definedName name="LAVAND" localSheetId="0">[1]Efetivo!#REF!</definedName>
    <definedName name="LAVAND" localSheetId="1">[1]Efetivo!#REF!</definedName>
    <definedName name="LAVAND">[1]Efetivo!#REF!</definedName>
    <definedName name="MAT_LAVAND" localSheetId="5">[1]Efetivo!#REF!</definedName>
    <definedName name="MAT_LAVAND" localSheetId="7">[1]Efetivo!#REF!</definedName>
    <definedName name="MAT_LAVAND" localSheetId="0">[1]Efetivo!#REF!</definedName>
    <definedName name="MAT_LAVAND" localSheetId="1">[1]Efetivo!#REF!</definedName>
    <definedName name="MAT_LAVAND">[1]Efetivo!#REF!</definedName>
    <definedName name="Não" localSheetId="4">[1]Efetivo!#REF!</definedName>
    <definedName name="Não" localSheetId="5">[1]Efetivo!#REF!</definedName>
    <definedName name="Não" localSheetId="7">[1]Efetivo!#REF!</definedName>
    <definedName name="Não" localSheetId="0">[1]Efetivo!#REF!</definedName>
    <definedName name="Não" localSheetId="1">[1]Efetivo!#REF!</definedName>
    <definedName name="Não" localSheetId="3">[1]Efetivo!#REF!</definedName>
    <definedName name="Não">[1]Efetivo!#REF!</definedName>
    <definedName name="Servente" localSheetId="0">[1]Efetivo!#REF!</definedName>
    <definedName name="Servente">[1]Efetivo!#REF!</definedName>
    <definedName name="Sim" localSheetId="4">[1]Efetivo!#REF!</definedName>
    <definedName name="Sim" localSheetId="5">[1]Efetivo!#REF!</definedName>
    <definedName name="Sim" localSheetId="7">[1]Efetivo!#REF!</definedName>
    <definedName name="Sim" localSheetId="0">[1]Efetivo!#REF!</definedName>
    <definedName name="Sim" localSheetId="1">[1]Efetivo!#REF!</definedName>
    <definedName name="Sim" localSheetId="3">[1]Efetivo!#REF!</definedName>
    <definedName name="Sim">[1]Efetivo!#REF!</definedName>
    <definedName name="TESTE" localSheetId="4">[1]Efetivo!#REF!</definedName>
    <definedName name="TESTE" localSheetId="5">[1]Efetivo!#REF!</definedName>
    <definedName name="TESTE" localSheetId="7">[1]Efetivo!#REF!</definedName>
    <definedName name="TESTE" localSheetId="0">[1]Efetivo!#REF!</definedName>
    <definedName name="TESTE" localSheetId="1">[1]Efetivo!#REF!</definedName>
    <definedName name="TESTE" localSheetId="3">[1]Efetivo!#REF!</definedName>
    <definedName name="TESTE">[1]Efetivo!#REF!</definedName>
    <definedName name="Tratorista" localSheetId="0">[1]Efetivo!#REF!</definedName>
    <definedName name="Tratorista">[1]Efetivo!#REF!</definedName>
    <definedName name="Veiculos" localSheetId="4">[1]Efetivo!#REF!</definedName>
    <definedName name="Veiculos" localSheetId="5">[1]Efetivo!#REF!</definedName>
    <definedName name="Veiculos" localSheetId="7">[1]Efetivo!#REF!</definedName>
    <definedName name="Veiculos" localSheetId="0">[1]Efetivo!#REF!</definedName>
    <definedName name="Veiculos" localSheetId="1">[1]Efetivo!#REF!</definedName>
    <definedName name="Veiculos" localSheetId="3">[1]Efetivo!#REF!</definedName>
    <definedName name="Veiculos">[1]Efetivo!#REF!</definedName>
  </definedNames>
  <calcPr calcId="162913"/>
</workbook>
</file>

<file path=xl/calcChain.xml><?xml version="1.0" encoding="utf-8"?>
<calcChain xmlns="http://schemas.openxmlformats.org/spreadsheetml/2006/main">
  <c r="G10" i="129" l="1"/>
  <c r="B6" i="117" l="1"/>
  <c r="B2" i="117"/>
  <c r="B3" i="117"/>
  <c r="B4" i="117"/>
  <c r="B1" i="117"/>
  <c r="B6" i="130"/>
  <c r="B4" i="130"/>
  <c r="B3" i="130"/>
  <c r="B2" i="130"/>
  <c r="B1" i="130"/>
  <c r="B6" i="110"/>
  <c r="B4" i="110"/>
  <c r="B3" i="110"/>
  <c r="B2" i="110"/>
  <c r="B1" i="110"/>
  <c r="B6" i="98"/>
  <c r="B4" i="98"/>
  <c r="B3" i="98"/>
  <c r="B2" i="98"/>
  <c r="B1" i="98"/>
  <c r="B6" i="99"/>
  <c r="B2" i="99"/>
  <c r="B3" i="99"/>
  <c r="B4" i="99"/>
  <c r="B1" i="99"/>
  <c r="B8" i="129"/>
  <c r="B6" i="128" l="1"/>
  <c r="B6" i="129"/>
  <c r="B2" i="129"/>
  <c r="B3" i="129"/>
  <c r="B4" i="129"/>
  <c r="B1" i="129"/>
  <c r="B4" i="128"/>
  <c r="B3" i="128"/>
  <c r="B2" i="128"/>
  <c r="B1" i="128"/>
  <c r="G23" i="129"/>
  <c r="G22" i="129"/>
  <c r="G21" i="129"/>
  <c r="L39" i="110" l="1"/>
  <c r="H53" i="99" l="1"/>
  <c r="F43" i="130"/>
  <c r="F35" i="130"/>
  <c r="I38" i="110"/>
  <c r="K38" i="110" s="1"/>
  <c r="L38" i="110" s="1"/>
  <c r="L40" i="110" s="1"/>
  <c r="I109" i="117" s="1"/>
  <c r="G42" i="98" l="1"/>
  <c r="J20" i="98"/>
  <c r="H20" i="98"/>
  <c r="C11" i="129"/>
  <c r="H59" i="99"/>
  <c r="J30" i="99"/>
  <c r="J19" i="110" l="1"/>
  <c r="C23" i="130" l="1"/>
  <c r="C43" i="130"/>
  <c r="C35" i="130"/>
  <c r="I23" i="99" l="1"/>
  <c r="J23" i="99" s="1"/>
  <c r="G37" i="99" l="1"/>
  <c r="F37" i="99"/>
  <c r="E35" i="130" l="1"/>
  <c r="E43" i="130"/>
  <c r="G27" i="98"/>
  <c r="H27" i="98" s="1"/>
  <c r="I27" i="98" s="1"/>
  <c r="G12" i="129" l="1"/>
  <c r="C12" i="129"/>
  <c r="C10" i="129"/>
  <c r="H96" i="117"/>
  <c r="I96" i="117"/>
  <c r="J30" i="110" l="1"/>
  <c r="K30" i="110" s="1"/>
  <c r="J24" i="110"/>
  <c r="K24" i="110" s="1"/>
  <c r="K20" i="98" l="1"/>
  <c r="E48" i="98" s="1"/>
  <c r="F31" i="129" l="1"/>
  <c r="F30" i="129"/>
  <c r="E31" i="129"/>
  <c r="E30" i="129"/>
  <c r="H22" i="130" l="1"/>
  <c r="G22" i="130"/>
  <c r="G23" i="130" s="1"/>
  <c r="H23" i="130" l="1"/>
  <c r="J21" i="110"/>
  <c r="N42" i="130" l="1"/>
  <c r="M42" i="130"/>
  <c r="I115" i="99"/>
  <c r="I22" i="130" s="1"/>
  <c r="J23" i="130" s="1"/>
  <c r="N34" i="130"/>
  <c r="M34" i="130"/>
  <c r="I23" i="130" l="1"/>
  <c r="F23" i="129"/>
  <c r="H23" i="129" s="1"/>
  <c r="O34" i="130"/>
  <c r="O42" i="130"/>
  <c r="G37" i="98"/>
  <c r="H48" i="98" s="1"/>
  <c r="G32" i="98" l="1"/>
  <c r="G48" i="98" s="1"/>
  <c r="J25" i="110" l="1"/>
  <c r="K25" i="110" s="1"/>
  <c r="J26" i="110"/>
  <c r="K26" i="110" s="1"/>
  <c r="J27" i="110"/>
  <c r="K27" i="110" s="1"/>
  <c r="J28" i="110"/>
  <c r="K28" i="110" s="1"/>
  <c r="J29" i="110"/>
  <c r="K29" i="110" s="1"/>
  <c r="J31" i="110"/>
  <c r="K31" i="110" s="1"/>
  <c r="H12" i="110"/>
  <c r="C42" i="98" l="1"/>
  <c r="C37" i="98"/>
  <c r="C32" i="98"/>
  <c r="C27" i="98"/>
  <c r="J12" i="130"/>
  <c r="D12" i="130"/>
  <c r="B10" i="130"/>
  <c r="J20" i="110" l="1"/>
  <c r="C30" i="99" l="1"/>
  <c r="B30" i="99"/>
  <c r="C23" i="99"/>
  <c r="B23" i="99"/>
  <c r="D30" i="99"/>
  <c r="D23" i="99"/>
  <c r="I25" i="117" l="1"/>
  <c r="I48" i="98" l="1"/>
  <c r="K48" i="98" s="1"/>
  <c r="J22" i="110" l="1"/>
  <c r="K22" i="110" s="1"/>
  <c r="J23" i="110"/>
  <c r="K23" i="110" s="1"/>
  <c r="D37" i="99"/>
  <c r="D96" i="99" l="1"/>
  <c r="F95" i="99"/>
  <c r="G95" i="99"/>
  <c r="H95" i="99"/>
  <c r="I24" i="117" l="1"/>
  <c r="I47" i="98" l="1"/>
  <c r="D12" i="110" l="1"/>
  <c r="F47" i="98" l="1"/>
  <c r="H18" i="117"/>
  <c r="H16" i="117"/>
  <c r="H10" i="117"/>
  <c r="H9" i="117"/>
  <c r="H12" i="99" l="1"/>
  <c r="D12" i="99"/>
  <c r="H47" i="98" l="1"/>
  <c r="G47" i="98"/>
  <c r="E47" i="98"/>
  <c r="K21" i="110" l="1"/>
  <c r="K20" i="110"/>
  <c r="K19" i="110" l="1"/>
  <c r="K32" i="110" s="1"/>
  <c r="J12" i="98"/>
  <c r="D12" i="98"/>
  <c r="I108" i="117" l="1"/>
  <c r="C20" i="98"/>
  <c r="C48" i="98" s="1"/>
  <c r="I110" i="117" l="1"/>
  <c r="I120" i="117" s="1"/>
  <c r="E37" i="99"/>
  <c r="D43" i="130" l="1"/>
  <c r="G43" i="130" s="1"/>
  <c r="H43" i="130" s="1"/>
  <c r="I43" i="130" s="1"/>
  <c r="D35" i="130"/>
  <c r="G35" i="130" s="1"/>
  <c r="H35" i="130" s="1"/>
  <c r="I35" i="130" s="1"/>
  <c r="H37" i="99"/>
  <c r="I23" i="117"/>
  <c r="E96" i="99"/>
  <c r="I29" i="117" l="1"/>
  <c r="H96" i="99"/>
  <c r="G96" i="99"/>
  <c r="F96" i="99"/>
  <c r="I96" i="99" s="1"/>
  <c r="I116" i="117" l="1"/>
  <c r="H135" i="117"/>
  <c r="H134" i="117"/>
  <c r="H133" i="117"/>
  <c r="H132" i="117"/>
  <c r="H131" i="117"/>
  <c r="H128" i="117"/>
  <c r="H127" i="117"/>
  <c r="H77" i="117"/>
  <c r="H50" i="117"/>
  <c r="H49" i="117"/>
  <c r="H48" i="117"/>
  <c r="H47" i="117"/>
  <c r="H46" i="117"/>
  <c r="H44" i="117"/>
  <c r="H43" i="117"/>
  <c r="H129" i="117" l="1"/>
  <c r="B10" i="110" l="1"/>
  <c r="H75" i="117" l="1"/>
  <c r="G45" i="99"/>
  <c r="G44" i="99"/>
  <c r="G46" i="99" s="1"/>
  <c r="J34" i="130" l="1"/>
  <c r="J35" i="130" s="1"/>
  <c r="J42" i="130"/>
  <c r="J43" i="130" s="1"/>
  <c r="H35" i="117"/>
  <c r="I35" i="117" s="1"/>
  <c r="H36" i="117"/>
  <c r="H37" i="117" l="1"/>
  <c r="K96" i="99"/>
  <c r="I57" i="117" l="1"/>
  <c r="H45" i="117"/>
  <c r="H51" i="117" s="1"/>
  <c r="H38" i="117" s="1"/>
  <c r="I43" i="117" l="1"/>
  <c r="I36" i="117" l="1"/>
  <c r="I49" i="117"/>
  <c r="I50" i="117"/>
  <c r="I48" i="117"/>
  <c r="I45" i="117"/>
  <c r="I47" i="117"/>
  <c r="I46" i="117"/>
  <c r="I44" i="117"/>
  <c r="I77" i="117"/>
  <c r="I75" i="117"/>
  <c r="I101" i="117"/>
  <c r="F48" i="98"/>
  <c r="J48" i="98" s="1"/>
  <c r="I37" i="117" l="1"/>
  <c r="I38" i="117" s="1"/>
  <c r="I56" i="117"/>
  <c r="I58" i="117"/>
  <c r="I51" i="117"/>
  <c r="I65" i="117" s="1"/>
  <c r="I39" i="117" l="1"/>
  <c r="I64" i="117" s="1"/>
  <c r="I55" i="117" l="1"/>
  <c r="H73" i="117" l="1"/>
  <c r="I73" i="117" s="1"/>
  <c r="H74" i="117" l="1"/>
  <c r="I74" i="117" s="1"/>
  <c r="K42" i="130"/>
  <c r="K43" i="130" s="1"/>
  <c r="J95" i="99" l="1"/>
  <c r="J96" i="99" s="1"/>
  <c r="L96" i="99" s="1"/>
  <c r="M96" i="99" s="1"/>
  <c r="K34" i="130"/>
  <c r="K35" i="130" s="1"/>
  <c r="J75" i="99"/>
  <c r="H76" i="117" l="1"/>
  <c r="I76" i="117" s="1"/>
  <c r="I78" i="117" l="1"/>
  <c r="I118" i="117" s="1"/>
  <c r="L34" i="130"/>
  <c r="L35" i="130" s="1"/>
  <c r="L42" i="130"/>
  <c r="L43" i="130" s="1"/>
  <c r="I59" i="117"/>
  <c r="I60" i="117" s="1"/>
  <c r="I66" i="117" s="1"/>
  <c r="I67" i="117" s="1"/>
  <c r="I117" i="117" s="1"/>
  <c r="M43" i="130" l="1"/>
  <c r="N43" i="130" s="1"/>
  <c r="P43" i="130" s="1"/>
  <c r="M35" i="130"/>
  <c r="N35" i="130" s="1"/>
  <c r="P35" i="130" s="1"/>
  <c r="O35" i="130" s="1"/>
  <c r="J84" i="99"/>
  <c r="F21" i="129" l="1"/>
  <c r="J88" i="99"/>
  <c r="I89" i="117" s="1"/>
  <c r="J89" i="99"/>
  <c r="I90" i="117" s="1"/>
  <c r="I85" i="117"/>
  <c r="J86" i="99"/>
  <c r="I87" i="117" s="1"/>
  <c r="J85" i="99"/>
  <c r="I86" i="117" s="1"/>
  <c r="J87" i="99"/>
  <c r="I88" i="117" s="1"/>
  <c r="I91" i="117" l="1"/>
  <c r="I100" i="117" s="1"/>
  <c r="I102" i="117" s="1"/>
  <c r="I119" i="117" s="1"/>
  <c r="H21" i="129"/>
  <c r="F22" i="129"/>
  <c r="H22" i="129" s="1"/>
  <c r="O43" i="130"/>
  <c r="I121" i="117" l="1"/>
  <c r="I127" i="117" s="1"/>
  <c r="G24" i="129"/>
  <c r="G30" i="129" s="1"/>
  <c r="H30" i="129" s="1"/>
  <c r="H24" i="129"/>
  <c r="I128" i="117" l="1"/>
  <c r="I138" i="117" s="1"/>
  <c r="I129" i="117" s="1"/>
  <c r="I136" i="117" s="1"/>
  <c r="I133" i="117" l="1"/>
  <c r="I134" i="117"/>
  <c r="I132" i="117"/>
  <c r="I131" i="117"/>
  <c r="F16" i="129"/>
  <c r="G16" i="129" s="1"/>
  <c r="I135" i="117"/>
  <c r="G29" i="129" l="1"/>
  <c r="H16" i="129"/>
  <c r="G32" i="129" l="1"/>
  <c r="F16" i="128" s="1"/>
  <c r="G16" i="128" s="1"/>
  <c r="H29" i="129"/>
  <c r="H32" i="129" s="1"/>
</calcChain>
</file>

<file path=xl/comments1.xml><?xml version="1.0" encoding="utf-8"?>
<comments xmlns="http://schemas.openxmlformats.org/spreadsheetml/2006/main">
  <authors>
    <author>Usuario</author>
  </authors>
  <commentList>
    <comment ref="J23" authorId="0" shapeId="0">
      <text>
        <r>
          <rPr>
            <b/>
            <sz val="9"/>
            <color indexed="81"/>
            <rFont val="Segoe UI"/>
            <family val="2"/>
          </rPr>
          <t>Usuario:</t>
        </r>
        <r>
          <rPr>
            <sz val="9"/>
            <color indexed="81"/>
            <rFont val="Segoe UI"/>
            <family val="2"/>
          </rPr>
          <t xml:space="preserve">
= (Custo direto + custo indireto + Lucro) / (1-% T)</t>
        </r>
      </text>
    </comment>
    <comment ref="P35" authorId="0" shapeId="0">
      <text>
        <r>
          <rPr>
            <b/>
            <sz val="9"/>
            <color indexed="81"/>
            <rFont val="Segoe UI"/>
            <family val="2"/>
          </rPr>
          <t>Usuario:</t>
        </r>
        <r>
          <rPr>
            <sz val="9"/>
            <color indexed="81"/>
            <rFont val="Segoe UI"/>
            <family val="2"/>
          </rPr>
          <t xml:space="preserve">
= (Custo direto + custo indireto + Lucro) / (1-% T)</t>
        </r>
      </text>
    </comment>
    <comment ref="P43" authorId="0" shapeId="0">
      <text>
        <r>
          <rPr>
            <b/>
            <sz val="9"/>
            <color indexed="81"/>
            <rFont val="Segoe UI"/>
            <family val="2"/>
          </rPr>
          <t>Usuario:</t>
        </r>
        <r>
          <rPr>
            <sz val="9"/>
            <color indexed="81"/>
            <rFont val="Segoe UI"/>
            <family val="2"/>
          </rPr>
          <t xml:space="preserve">
= (Custo direto + custo indireto + Lucro) / (1-% T)</t>
        </r>
      </text>
    </comment>
  </commentList>
</comments>
</file>

<file path=xl/comments2.xml><?xml version="1.0" encoding="utf-8"?>
<comments xmlns="http://schemas.openxmlformats.org/spreadsheetml/2006/main">
  <authors>
    <author>tc={B4E51DC7-D3F9-4DF7-A886-EC96C4C0065C}</author>
  </authors>
  <commentList>
    <comment ref="I138" authorId="0" shapeId="0">
      <text>
        <r>
          <rPr>
            <sz val="11"/>
            <color theme="1"/>
            <rFont val="Calibri"/>
            <family val="2"/>
            <scheme val="minor"/>
          </rPr>
          <t>[Comentário encadeado]
Sua versão do Excel permite que você leia este comentário encadeado, no entanto, as edições serão removidas se o arquivo for aberto em uma versão mais recente do Excel. Saiba mais: https://go.microsoft.com/fwlink/?linkid=870924
Comentário:
    = (Custo direto + custo indireto + Lucro) / (1-% T)</t>
        </r>
      </text>
    </comment>
  </commentList>
</comments>
</file>

<file path=xl/sharedStrings.xml><?xml version="1.0" encoding="utf-8"?>
<sst xmlns="http://schemas.openxmlformats.org/spreadsheetml/2006/main" count="717" uniqueCount="440">
  <si>
    <t>B</t>
  </si>
  <si>
    <t>C</t>
  </si>
  <si>
    <t>E</t>
  </si>
  <si>
    <t>IDENTIFICAÇÃO DO SERVIÇO</t>
  </si>
  <si>
    <t>UNIDADE DE MEDIDA</t>
  </si>
  <si>
    <t>COMPOSIÇÃO DA REMUNERAÇÃO</t>
  </si>
  <si>
    <t>A</t>
  </si>
  <si>
    <t>D</t>
  </si>
  <si>
    <t>F</t>
  </si>
  <si>
    <t>G</t>
  </si>
  <si>
    <t>H</t>
  </si>
  <si>
    <t>4.1</t>
  </si>
  <si>
    <t>INCRA</t>
  </si>
  <si>
    <t>FGTS</t>
  </si>
  <si>
    <t>SEBRAE</t>
  </si>
  <si>
    <t>Total</t>
  </si>
  <si>
    <t>4.2</t>
  </si>
  <si>
    <t>Afastamento Maternidade</t>
  </si>
  <si>
    <t>Aviso Prévio Indenizado</t>
  </si>
  <si>
    <t>TOTAL</t>
  </si>
  <si>
    <t>Custos Indiretos</t>
  </si>
  <si>
    <t>SUBTOTAL</t>
  </si>
  <si>
    <t>12 Meses</t>
  </si>
  <si>
    <t>MÓDULO 1 - COMPOSIÇÃO DA REMUNERAÇÃO</t>
  </si>
  <si>
    <t>Incidência do FGTS sobre Aviso Prévio Indenizado</t>
  </si>
  <si>
    <t>Salário Base</t>
  </si>
  <si>
    <t>Referência</t>
  </si>
  <si>
    <t xml:space="preserve">Valor - R$ </t>
  </si>
  <si>
    <t>Adicional Noturno</t>
  </si>
  <si>
    <t>Lucro</t>
  </si>
  <si>
    <t>Sub-Itens</t>
  </si>
  <si>
    <t>Custos Indiretos (Estimativa - Máxima)</t>
  </si>
  <si>
    <t>Tributos (Estimativa - Máxima)</t>
  </si>
  <si>
    <t xml:space="preserve">Data da Apresentação da Proposta (Dia / Mês / Ano) </t>
  </si>
  <si>
    <t>Município / UF</t>
  </si>
  <si>
    <t xml:space="preserve">Número de Meses de Execução Contratual </t>
  </si>
  <si>
    <t>Data Base da Categoria (Dia/Mês/Ano)</t>
  </si>
  <si>
    <t>CAMPINAS/SP</t>
  </si>
  <si>
    <t>DESCRIÇÃO</t>
  </si>
  <si>
    <t>ITEM</t>
  </si>
  <si>
    <t>Não aplicável</t>
  </si>
  <si>
    <t>Categoria</t>
  </si>
  <si>
    <t>Percentual</t>
  </si>
  <si>
    <t>Valor</t>
  </si>
  <si>
    <t>(%) Percentual</t>
  </si>
  <si>
    <t>(%) Desconto sobre salário base</t>
  </si>
  <si>
    <t>Custo Vale Refeição</t>
  </si>
  <si>
    <t>Custo efetivo</t>
  </si>
  <si>
    <t>B - Vale Refeição</t>
  </si>
  <si>
    <t>C - Cesta Básica</t>
  </si>
  <si>
    <t>Encargos Percentual</t>
  </si>
  <si>
    <t>INSS - empregador</t>
  </si>
  <si>
    <t>Salário-Educação</t>
  </si>
  <si>
    <t>SAT- GIL/RAT</t>
  </si>
  <si>
    <t xml:space="preserve">TOTAL </t>
  </si>
  <si>
    <t xml:space="preserve">Aviso Prévio Trabalhado </t>
  </si>
  <si>
    <t>Licença Paternidade</t>
  </si>
  <si>
    <t>Valor Unitário Médio</t>
  </si>
  <si>
    <t>RAT</t>
  </si>
  <si>
    <t>FAP</t>
  </si>
  <si>
    <t>FAP = fator previdenciario do licitante (conforme GFIP)</t>
  </si>
  <si>
    <t>SESI / SESC</t>
  </si>
  <si>
    <t>SENAI / SENAC</t>
  </si>
  <si>
    <t>Multa do FGTS e CS do Aviso Prévio Indenizado e Aviso Prévio Trabalhado sobre o total da remuneração, conforme Art. 19-A e Anexo VII da IN 02/2008 - 5%</t>
  </si>
  <si>
    <t>Percentual (%)</t>
  </si>
  <si>
    <t>Tipo de Provisão</t>
  </si>
  <si>
    <t>[(1/12) x5%]</t>
  </si>
  <si>
    <t xml:space="preserve">Estimativa de 5% de funcionários demitidos conforme manual MP. </t>
  </si>
  <si>
    <t>8% sobre percentual de aviso prévio indenizado, que incidirá no total da remuneração</t>
  </si>
  <si>
    <t>[8%*0,42%]</t>
  </si>
  <si>
    <t>Estimativa de 95% de aviso trabalhado. Considerado a redução de 7 dias ou de 2h por dia. Percentual relativo a contrato de 12 meses</t>
  </si>
  <si>
    <t>[(7/30)/12meses]*95%</t>
  </si>
  <si>
    <t>Incidência dos encargos previdenciarios e FGTS</t>
  </si>
  <si>
    <t>Tributos Federais</t>
  </si>
  <si>
    <t>Tributos Estaduais</t>
  </si>
  <si>
    <t>Tributos Municipais</t>
  </si>
  <si>
    <t>Se houver, especificar</t>
  </si>
  <si>
    <t xml:space="preserve">Razão Social 
Licitante: </t>
  </si>
  <si>
    <t>CNPJ:</t>
  </si>
  <si>
    <t>XX/XX/XXXX</t>
  </si>
  <si>
    <t>Especificar:</t>
  </si>
  <si>
    <t xml:space="preserve">Outros Tributos (Especificar) </t>
  </si>
  <si>
    <t>Se houver, especificar e encaminhar documentação comprobatória</t>
  </si>
  <si>
    <t>OBSERVAÇÕES (Utilizar este campo para eventuais informações que o licitante achar pertinente).</t>
  </si>
  <si>
    <t>Empresa Licitante</t>
  </si>
  <si>
    <t>Lei 8666/1993 - Lei de Licitações e Contratos</t>
  </si>
  <si>
    <t>Jurisprudências TRT  e Súmulas TST</t>
  </si>
  <si>
    <t>Consultas SEGES e sites especializado em legislação e cálculos trabalhistas</t>
  </si>
  <si>
    <t>A - Salário Base</t>
  </si>
  <si>
    <t>CCT Vinculado</t>
  </si>
  <si>
    <t>CBO</t>
  </si>
  <si>
    <t xml:space="preserve">Registro MTE </t>
  </si>
  <si>
    <t>par</t>
  </si>
  <si>
    <t>Grupo</t>
  </si>
  <si>
    <t>C - Adicional de Insalubridade</t>
  </si>
  <si>
    <t>Valor do desconto (empregado)</t>
  </si>
  <si>
    <t>Observação</t>
  </si>
  <si>
    <t>Quantidade de vales/mês</t>
  </si>
  <si>
    <t>Valor facial unitário (R$)</t>
  </si>
  <si>
    <t>Custo por empregado</t>
  </si>
  <si>
    <t>Insalubridade</t>
  </si>
  <si>
    <t>Item</t>
  </si>
  <si>
    <t>Salário-Base</t>
  </si>
  <si>
    <t>Adicional de Periculosidade</t>
  </si>
  <si>
    <t>Adicional de Insalubridade</t>
  </si>
  <si>
    <t>2.1</t>
  </si>
  <si>
    <t>13º (décimo terceiro) Salário, Férias e Adicional de Férias</t>
  </si>
  <si>
    <t>Submódulo 2.2 - Encargos Previdenciários (GPS), Fundo de Garantia por Tempo de Serviço (FGTS) e outras contribuições.</t>
  </si>
  <si>
    <t>2.2</t>
  </si>
  <si>
    <t>Submódulo 2.3 - Benefícios Mensais e Diários.</t>
  </si>
  <si>
    <t xml:space="preserve">Convenção Coletiva / Acordo Coletivo </t>
  </si>
  <si>
    <t>Adicional de Hora noturna Reduzida</t>
  </si>
  <si>
    <t>outros (especificar)</t>
  </si>
  <si>
    <t xml:space="preserve">MÓDULO 2 - ENCARGOS E BENEFÍCIOS ANUAIS, MENSAIS E DIÁRIOS </t>
  </si>
  <si>
    <t>DISCRIMINAÇÃO DOS SERVIÇOS (DADOS REFERENTES À CONTRATAÇÃO)</t>
  </si>
  <si>
    <t>13º (Décimo Terceiro) Salário</t>
  </si>
  <si>
    <t>Art. 22 - Inciso I da Lei nº 8.212/91</t>
  </si>
  <si>
    <t>Fundamentação</t>
  </si>
  <si>
    <t>Art. 30 da Lei nº 8.036/90 e Art. 1º da Lei nº 8.154/90</t>
  </si>
  <si>
    <t xml:space="preserve">Decreto - Lei nº 2.318/86 </t>
  </si>
  <si>
    <t>Art. 1º - Inciso I do Decreto - Lei nº 1.146/70 e Lei complementar nº 11/71</t>
  </si>
  <si>
    <t xml:space="preserve"> Art. 15 da Lei nº 8.036/90 e Art. 7º - Inciso III da Constituição Federal de 1988</t>
  </si>
  <si>
    <t xml:space="preserve"> Art. 22 - Inciso II - Alínea "b" e "c" da Lei nº 8.212/91, Resolução MPS/CNPS nº 1316 de 31/05/2010, Súmula 351-STJ, Decreto nº 6042/2007, Decreto nº 6957/2009 e Decreto nº 3048/99</t>
  </si>
  <si>
    <t>Lei nº 8.029 de 12/04/90 - Alterada pela Lei nº 8.154 de 28/12/90</t>
  </si>
  <si>
    <t>Art. 3º - Inciso I do Decreto nº 87.043/82</t>
  </si>
  <si>
    <t>SAT = RAT x FAP</t>
  </si>
  <si>
    <t>Categoria Profissional (Vinculada à Execução Contratual)</t>
  </si>
  <si>
    <t xml:space="preserve">Vale - Transporte </t>
  </si>
  <si>
    <t xml:space="preserve">Cesta básica </t>
  </si>
  <si>
    <t>2.3</t>
  </si>
  <si>
    <t>Quadro-Resumo do Módulo 2 - Encargos e Benefícios anuais, mensais e diários</t>
  </si>
  <si>
    <t>Composição</t>
  </si>
  <si>
    <t>Encargos Previdenciários (GPS), Fundo de Garantia por Tempo de Serviço (FGTS) e outras contribuições.</t>
  </si>
  <si>
    <t>Benefícios Mensais e Diários.</t>
  </si>
  <si>
    <t xml:space="preserve">TOTAL MÓDULO 1 -  REMUNERAÇÃO </t>
  </si>
  <si>
    <t>MÓDULO 3 - PROVISÃO DE RESCISÃO</t>
  </si>
  <si>
    <t>Total Submódulo 2.1</t>
  </si>
  <si>
    <t>Total Submódulo 2.2</t>
  </si>
  <si>
    <t>TOTAL MÓDULO 2 - ENCARGOS E BENEFÍCIOS</t>
  </si>
  <si>
    <t>Decreto 57.155, de 1965. 
Memória de Cálculo (%)= (1/12)*100
Obs: mesmo indice do Item 14 - Anexo XII da IN 05/2017</t>
  </si>
  <si>
    <t xml:space="preserve">ISS da localidade (alíquota máxima de 5%) </t>
  </si>
  <si>
    <t>MÓDULO 4 - CUSTO DE REPOSIÇÃO DO PROFISSIONAL AUSENTE</t>
  </si>
  <si>
    <t>Submódulo 4.1 - Ausências Legais</t>
  </si>
  <si>
    <t>Submódulo 4.2 - Intrajornada</t>
  </si>
  <si>
    <t>TOTAL MÓDULO 4 - CUSTO DE REPOSIÇÃO DO PROFISSIONAL AUSENTE</t>
  </si>
  <si>
    <t>Quadro-Resumo do Módulo 4 - Custo de Reposição do Profissional Ausente</t>
  </si>
  <si>
    <t>Total Submódulo 4.1</t>
  </si>
  <si>
    <t>Total Submódulo 4.2</t>
  </si>
  <si>
    <t xml:space="preserve">Intrajornada </t>
  </si>
  <si>
    <t>Incidência do Sub-Módulo 2.2 - Sobre o Aviso Previo Trabalhado</t>
  </si>
  <si>
    <t>Incidência do Sub-Módulo 2.2 - Sobre 13º Salário e Adic. de Férias</t>
  </si>
  <si>
    <t>Adicional de Férias</t>
  </si>
  <si>
    <t>Submódulo 2.1 - 13º (décimo terceiro) Salário e Adicional de Férias</t>
  </si>
  <si>
    <t xml:space="preserve">Art 7º da Const. Federal.
Memória de Cálculo (%) = ((1/12)*100)/3
Provisão de 12 meses pgto adicional. </t>
  </si>
  <si>
    <t>Férias</t>
  </si>
  <si>
    <t>Ausências Legais</t>
  </si>
  <si>
    <t>Licença paternidade</t>
  </si>
  <si>
    <t>Ausência por acidente do trabalho</t>
  </si>
  <si>
    <t>Outros (especificar)</t>
  </si>
  <si>
    <t>3 - Provisão de Rescisão</t>
  </si>
  <si>
    <t>TOTAL MÓDULO 5 - INSUMOS DIVERSOS</t>
  </si>
  <si>
    <t>MÓDULO 5 - INSUMOS DIVERSOS (Uniformes, Materiais, Equipamentos e Outros)</t>
  </si>
  <si>
    <t>MÓDULO 6 - CUSTOS INDIRETOS, TRIBUTOS E LUCRO</t>
  </si>
  <si>
    <t xml:space="preserve">C.1 : Tributos Federais </t>
  </si>
  <si>
    <t xml:space="preserve">C.1.1 : PIS </t>
  </si>
  <si>
    <t>C.1.2: COFINS</t>
  </si>
  <si>
    <t xml:space="preserve">C.2 : Tributos Estaduais (Especificar) </t>
  </si>
  <si>
    <t xml:space="preserve">C.4 : Outros Tributos (Especificar) </t>
  </si>
  <si>
    <t>C1</t>
  </si>
  <si>
    <t>C2</t>
  </si>
  <si>
    <t>C3</t>
  </si>
  <si>
    <t>C4</t>
  </si>
  <si>
    <t>MÓDULO 1 - Remuneração</t>
  </si>
  <si>
    <t>MÓDULO 2 - Encargos e Benefícios anuais, mensais e diários</t>
  </si>
  <si>
    <t>MÓDULO 3 - Provisão de Rescisão</t>
  </si>
  <si>
    <t>MÓDULO 4 - Custo de Reposição do Profissional Ausente</t>
  </si>
  <si>
    <t>MÓDULO 5 - Insumos Diversos</t>
  </si>
  <si>
    <t>TOTAL DO CUSTO DO PROFISSIONAL</t>
  </si>
  <si>
    <t>B - Adicional de Periculosidade</t>
  </si>
  <si>
    <t>Periculosidade</t>
  </si>
  <si>
    <t>ORIENTAÇÕES QUANTO AO CORRETO PREENCHIMENTO:</t>
  </si>
  <si>
    <t xml:space="preserve">nas seguintes abas: </t>
  </si>
  <si>
    <t/>
  </si>
  <si>
    <t xml:space="preserve">Multa do FGTS e CS do Aviso Prévio Indenizado e Aviso Prévio Trabalhado  </t>
  </si>
  <si>
    <t>RESUMO</t>
  </si>
  <si>
    <t>TABELA APOIO</t>
  </si>
  <si>
    <t>BENEFÍCIOS</t>
  </si>
  <si>
    <t>ANEXO IV</t>
  </si>
  <si>
    <t>XXXXXXXX</t>
  </si>
  <si>
    <t>UNIDADE</t>
  </si>
  <si>
    <t>QTD.</t>
  </si>
  <si>
    <t xml:space="preserve">VALOR UNITÁRIO
DO POSTO </t>
  </si>
  <si>
    <t>VALOR MENSAL ESTIMADO</t>
  </si>
  <si>
    <t xml:space="preserve">VALOR ANUAL ESTIMADO </t>
  </si>
  <si>
    <t>XXXXXXX</t>
  </si>
  <si>
    <t>Carga Horária Semanal</t>
  </si>
  <si>
    <t>NR nº 16 M.T.E</t>
  </si>
  <si>
    <t>Memória de cálculo</t>
  </si>
  <si>
    <t>nº dias de ausência/365*% ocorrência</t>
  </si>
  <si>
    <t>B.1.1 - PIS - considerar o enquadramento tributário da empresa. Deverá haver comprovação documentação. Na estimativa, foi considerado  lucro real = 1,65% 
Fonte: base estudo de composição de custos da SEGES/MP para o Estado de São Paulo - 2019</t>
  </si>
  <si>
    <t>B.1.2 - COFINS -  considerar o enquadramento tributário da empresa. Deverá haver comprovação documentação. Na estimativa, foi considerado  lucro real = 7,60% 
Fonte: base estudo de composição de custos da SEGES/MP para o Estado de São Paulo - 2019</t>
  </si>
  <si>
    <t>A - Vale Transporte</t>
  </si>
  <si>
    <t>Valor unitário da tarifa</t>
  </si>
  <si>
    <t>Qtd vales por dia</t>
  </si>
  <si>
    <t>Dias trabalhados</t>
  </si>
  <si>
    <t>Custo Mensal do transporte</t>
  </si>
  <si>
    <t>Custo total anual</t>
  </si>
  <si>
    <t>Custo mensal</t>
  </si>
  <si>
    <t>TOTAL MENSAL POR PROFISSIONAL</t>
  </si>
  <si>
    <t>posto</t>
  </si>
  <si>
    <t xml:space="preserve"> Serviços continuados de Apoio Administrativo </t>
  </si>
  <si>
    <t>Seguro de vida</t>
  </si>
  <si>
    <t xml:space="preserve">Levantamento de Pregões Eletrônicos similares de outros órgãos públicos federais </t>
  </si>
  <si>
    <t>IN SEGES/MP nº 05 de 26 de maio de 2017 e sua atualização IN SEGES/MP nº 07 de 20 de setembro de 2018</t>
  </si>
  <si>
    <t>Decreto nº 9.507 de 21 de setembro de 2018 - execução indireta mediante contratação na ADM Pública</t>
  </si>
  <si>
    <t>Lei nº 13.467 de 13 de Julho de 2017 - reforma trabalhista</t>
  </si>
  <si>
    <t>Responsável:</t>
  </si>
  <si>
    <t xml:space="preserve">Nome: </t>
  </si>
  <si>
    <t>RG:</t>
  </si>
  <si>
    <t>Data da Proposta:</t>
  </si>
  <si>
    <t>TABELA DE APOIO - BENEFÍCIOS</t>
  </si>
  <si>
    <t>OBSERVAÇÕES (Utilizar este campo para eventuais informações que o licitante achar pertinente)</t>
  </si>
  <si>
    <t>Custo efetivo Vale Transporte</t>
  </si>
  <si>
    <t>XX dias</t>
  </si>
  <si>
    <t>TABELA DE APOIO - UNIFORME</t>
  </si>
  <si>
    <t>TABELA DE APOIO</t>
  </si>
  <si>
    <t xml:space="preserve">  AMARELO</t>
  </si>
  <si>
    <t>EMPRESA LICITANTE</t>
  </si>
  <si>
    <t>Grau LTCAT</t>
  </si>
  <si>
    <t xml:space="preserve">Salário </t>
  </si>
  <si>
    <t>Custo do repositor</t>
  </si>
  <si>
    <t>1/12 do 13º salário</t>
  </si>
  <si>
    <t>1/12 de férias</t>
  </si>
  <si>
    <t>1/12 de 1/3 férias</t>
  </si>
  <si>
    <t>Subtotal</t>
  </si>
  <si>
    <t>E - Seguro de vida</t>
  </si>
  <si>
    <t>Custo Efetivo Vale Refeição</t>
  </si>
  <si>
    <t>NR nº 15 M.T.E</t>
  </si>
  <si>
    <t xml:space="preserve">Nota 2 - Devido à condição de risco à saúde do trabalhador ou integridade física - Seção XIII da Lei nº 6.514, de 22 de dezembro de 1977, arts 189 a 197 da CLT, art. 7º inciso XXIII da Constituição Federal, Norma Regulamentadora nº 16 M.T.E </t>
  </si>
  <si>
    <t xml:space="preserve">4% sobre total da remuneração </t>
  </si>
  <si>
    <t>média de 22 dias úteis/ano X custo dia/repositor</t>
  </si>
  <si>
    <t>Descritivo</t>
  </si>
  <si>
    <t>Ausência legal por ano (dias)</t>
  </si>
  <si>
    <t>Estimativa de incidência (%)</t>
  </si>
  <si>
    <t>Previsão de dias úteis de reposição ano</t>
  </si>
  <si>
    <t>Custo do dia do Repositor 
(total/30 dias)</t>
  </si>
  <si>
    <t>Remuneração</t>
  </si>
  <si>
    <t>Encargos Sociais</t>
  </si>
  <si>
    <t>Benefícios</t>
  </si>
  <si>
    <t>Total Remuneração</t>
  </si>
  <si>
    <t>Memória de Cálculo</t>
  </si>
  <si>
    <t>MÓDULO 1- COMPOSIÇÃO DA REMUNERAÇÃO</t>
  </si>
  <si>
    <t>MODULO 1 - COMPOSIÇÃO DA REMUNERAÇÃO -  QUADRO RESUMO</t>
  </si>
  <si>
    <t>MÓDULO 2- ENCARGOS E BENEFÍCIOS ANUAIS, MENSAIS E DIÁRIOS</t>
  </si>
  <si>
    <t>SUBMÓDULO 2.1 - 13º (décimo terceiro) Salário, Férias e Adicional de Férias</t>
  </si>
  <si>
    <t>SUBMÓDULO 2.3 - BENEFÍCIOS MENSAIS E DIÁRIOS</t>
  </si>
  <si>
    <t>SUBMÓDULO 2.3 - BENEFÍCIOS MENSAIS E DIÁRIOS - QUADRO RESUMO</t>
  </si>
  <si>
    <t>MÓDULO 3- PROVISÃO PARA RESCISÃO</t>
  </si>
  <si>
    <t>MÓDULO 4- CUSTO DE REPOSIÇÃO DO PROFISSIONAL AUSENTE</t>
  </si>
  <si>
    <t>SUBMÓDULO 4.1- Ausências Legais</t>
  </si>
  <si>
    <t>MÓDULO 5- INSUMOS DIVERSOS</t>
  </si>
  <si>
    <t>MÓDULO 6- CUSTOS INDIRETOS, TRIBUTOS E LUCRO</t>
  </si>
  <si>
    <t>Preenchimento na aba INSUMOS</t>
  </si>
  <si>
    <t>6- Custos Indiretos, Tributos e Lucro</t>
  </si>
  <si>
    <t>Preenchimento na aba BENEFÍCIOS</t>
  </si>
  <si>
    <t>Informações Complementares (Utilizar este campo para eventuais informações que o licitante achar pertinente).</t>
  </si>
  <si>
    <t xml:space="preserve">QUADRO RESUMO DOS MÓDULOS </t>
  </si>
  <si>
    <t xml:space="preserve">TOTAL MÓDULOS </t>
  </si>
  <si>
    <t xml:space="preserve">TOTAL MÓDULO </t>
  </si>
  <si>
    <t>INSUMOS</t>
  </si>
  <si>
    <t>Nome 
Fantasia:</t>
  </si>
  <si>
    <t xml:space="preserve">Validade
 proposta: </t>
  </si>
  <si>
    <t>Memória de cálculo conforme aba "BENEFÍCIOS"</t>
  </si>
  <si>
    <t>Memória de cálculo conforme aba "TABELA DE APOIO"</t>
  </si>
  <si>
    <t xml:space="preserve">Ausências Legais </t>
  </si>
  <si>
    <t>C.3 : Tributos Municipais</t>
  </si>
  <si>
    <t>Descrição</t>
  </si>
  <si>
    <t>Periodicidade de substituição</t>
  </si>
  <si>
    <t>Unidade
de Medida</t>
  </si>
  <si>
    <t>Cargo</t>
  </si>
  <si>
    <t>peça</t>
  </si>
  <si>
    <t xml:space="preserve">Data Base </t>
  </si>
  <si>
    <t>Salário Base Incidente</t>
  </si>
  <si>
    <t>Salário Mínimo</t>
  </si>
  <si>
    <t>Participação empregado (em R$/vale)</t>
  </si>
  <si>
    <t xml:space="preserve">Participação empregado </t>
  </si>
  <si>
    <t>Portaria nº 443, de 27 de Dezembro de 2018 - regula o Decreto nº 9.507</t>
  </si>
  <si>
    <t>POSTO</t>
  </si>
  <si>
    <t>SUBMÓDULO 2.2 - Encargos Previdenciários (GPS), Fundo de Garantia por Tempo de Serviço (FGTS) e Outras Contribuições</t>
  </si>
  <si>
    <t>Em caso de alteração dos percentuais do submódulo 2.2, justificar:</t>
  </si>
  <si>
    <t xml:space="preserve">Nota 4 - Devido à condição de risco à saúde do trabalhador ou integridade física - Seção XIII da Lei nº 6.514, de 22 de dezembro de 1977, arts 189 a 197 da CLT, art. 7º inciso XXIII da Constituição Federal, Norma Regulamentadora nº 15 M.T.E </t>
  </si>
  <si>
    <t>Nota 7 -  Item C - Aviso Prévio Trabalhado - percentual relativo ao 1º ano de contrato. A partir das suas prorrogações, esse percentual será reduzido a um décimo do valor, em consonância aos Acórdãos 1.186/2017-TCU-Plenário, Acórdãos 1904/2007-TCU-Plenário e 3006/2010-TCU-Plenário.</t>
  </si>
  <si>
    <t>Nota 8:  A- Percentual de férias provisionado de acordo o item 14 do Anexo XII - Conta Vinculada da IN nº 5/2017, que será mensalmente retido  em conta específica.</t>
  </si>
  <si>
    <t>Nota 10: Não integram a composição do cálculo de Benefícios o Vale Transporte e Vale Refeição pois quando da ausência do funcionário titular a empresa deixa de efetuar o pagamento a este funcionário e paga ao seu repositor, portanto a rubrica já encontra-se provisionada.</t>
  </si>
  <si>
    <r>
      <t xml:space="preserve">TOTAL 
</t>
    </r>
    <r>
      <rPr>
        <b/>
        <sz val="8"/>
        <color theme="1"/>
        <rFont val="Calibri"/>
        <family val="2"/>
        <scheme val="minor"/>
      </rPr>
      <t>(Repositor - submódulo 4.1</t>
    </r>
    <r>
      <rPr>
        <b/>
        <sz val="11"/>
        <color theme="1"/>
        <rFont val="Calibri"/>
        <family val="2"/>
        <scheme val="minor"/>
      </rPr>
      <t xml:space="preserve">) </t>
    </r>
  </si>
  <si>
    <t>*OBSERVAÇÃO:
Na presente licitação, a Microempresa e a Empresa de Pequeno Porte não poderão se beneficiar do regime de tributação pelo Simples Nacional, visto que os serviços serão prestados com disponibilização de trabalhadores em dedicação exclusiva de mão de obra, o que configura cessão de mão de obra para fins tributários, conforme art. 17, inciso XII, da Lei Complementar nº 123/2006.
Caso a empresa seja optante pelo Lucro Real (com direito à incidência não cumulativa de contribuições ao PIS e COFINS) deve cotar as alíquotas médias efetivamente recolhidas dessas contribuições. Para fins de comprovação deverão ser apresentados os documentos de escrituração fiscal digital da contribuição (EFD- Contribuições) para o PIS/PASEP e COFINS dos últimos 12 (doze) meses anteriores à apresentação da proposta, ou outro meio hábil em que seja possível demonstrar tais alíquotas efetivas.
A comprovação das alíquotas médias efetivas deverá ser feita também no momento da repactuação ou da renovação contratual a fim de se promover os ajustes ncessários decorrentes das oscilações dos custos de PIS e COFINS</t>
  </si>
  <si>
    <t>*Tributos - FAVOR LER COM ATENÇÃO A OBSERVAÇÃO DESCRITA AO FINAL DA TABELA</t>
  </si>
  <si>
    <t>anual</t>
  </si>
  <si>
    <t>ITEM 1 
(%)</t>
  </si>
  <si>
    <t>(Total do Submódulo 2.2)*1,85%</t>
  </si>
  <si>
    <t>XXXXXXXXXXXXXXXX</t>
  </si>
  <si>
    <t>Serviço de motorista</t>
  </si>
  <si>
    <t>VALOR UNITÁRIO MÉDIO</t>
  </si>
  <si>
    <t xml:space="preserve">VALOR MENSAL ESTIMADO </t>
  </si>
  <si>
    <t>RESUMO TOTAL</t>
  </si>
  <si>
    <t>Submodulo 2.1</t>
  </si>
  <si>
    <t>Submodulo 2.2</t>
  </si>
  <si>
    <t>CI</t>
  </si>
  <si>
    <t>Será pago a CONTRATADA apenas as horas extras efetivamente autorizadas e executadas conforme relatório acordado com a Contratante e com base no custo da hora do profissional que executou os serviços, conforme valores abaixo.</t>
  </si>
  <si>
    <t>Divisor 220</t>
  </si>
  <si>
    <t>Posto de Serviço</t>
  </si>
  <si>
    <t xml:space="preserve">Módulo 2- Encargos Sociais e Trabalhistas </t>
  </si>
  <si>
    <t xml:space="preserve">Módulo 3 - Provisão Rescisão </t>
  </si>
  <si>
    <t xml:space="preserve">Módulo 6 - Custos Indiretos, Tributos e Lucro </t>
  </si>
  <si>
    <t>Tributos</t>
  </si>
  <si>
    <t>Remuneração Total</t>
  </si>
  <si>
    <t>Valor da Hora</t>
  </si>
  <si>
    <t>Custo Total Hora Extra (segunda a sábado)</t>
  </si>
  <si>
    <t>ITEM 1 - MOTORISTAS</t>
  </si>
  <si>
    <t xml:space="preserve">Custo Total Hora Extra (domingos e feriados) </t>
  </si>
  <si>
    <r>
      <rPr>
        <b/>
        <sz val="11"/>
        <rFont val="Calibri"/>
        <family val="2"/>
        <scheme val="minor"/>
      </rPr>
      <t xml:space="preserve">Valor da Hora Extra </t>
    </r>
    <r>
      <rPr>
        <b/>
        <sz val="10"/>
        <rFont val="Calibri"/>
        <family val="2"/>
        <scheme val="minor"/>
      </rPr>
      <t xml:space="preserve"> 
(domingos e feriados)</t>
    </r>
  </si>
  <si>
    <r>
      <t>Valor da Hora Extra  
(s</t>
    </r>
    <r>
      <rPr>
        <b/>
        <sz val="10"/>
        <rFont val="Calibri"/>
        <family val="2"/>
        <scheme val="minor"/>
      </rPr>
      <t>egunda a sábado)</t>
    </r>
  </si>
  <si>
    <t>Motorista</t>
  </si>
  <si>
    <t>MOTORISTA</t>
  </si>
  <si>
    <t>Qtd  por profissional</t>
  </si>
  <si>
    <t>unidade</t>
  </si>
  <si>
    <t>44 h/sem</t>
  </si>
  <si>
    <t>7823-10</t>
  </si>
  <si>
    <t>RAT = % conforme código 4923-0/02 - Anexo V do Decreto nº 6957 de 9 de setembro de 2009</t>
  </si>
  <si>
    <t>Estimativa de custo mensal de reposição [(custo dia do repositor X previsão de dias úteis )/12]</t>
  </si>
  <si>
    <t xml:space="preserve">HORAS ADICIONAIS </t>
  </si>
  <si>
    <t>Horas Extras a 50% - Horas trabalhadas de segunda a sábado</t>
  </si>
  <si>
    <t>D - Convênio Médico</t>
  </si>
  <si>
    <t>Valor do plano médico</t>
  </si>
  <si>
    <t>IN SEGES/MP nº 73 de 05 de agosto de 2020 - pesquisa de preços</t>
  </si>
  <si>
    <t>TOTAL DE TRIBUTOS</t>
  </si>
  <si>
    <t>QNT</t>
  </si>
  <si>
    <t>Deverá ser estimado 64 horas extras/mês para os cargos abaixo relacionado sendo considerado 48 horas a 50% e 16 horas a 100%. As horas estimadas são baseadas em históricos anteriores, que somente serão executadas se necessário e mediante autorização do Gestor/Fiscal do Contrato</t>
  </si>
  <si>
    <t>Convênio Médico</t>
  </si>
  <si>
    <t>Horas Extras a 100% - Horas trabalhadas de domingos e feriados</t>
  </si>
  <si>
    <t>TABELA DE APOIO - CUSTOS VARIÁVEIS</t>
  </si>
  <si>
    <t>VALOR DA DIÁRIA</t>
  </si>
  <si>
    <t xml:space="preserve">Deverá ser estimado o valor de 1 (uma) diária por mês para cobertura eventual de  despesas  com a hospedagem e alimentação decorrentes do pernoite. </t>
  </si>
  <si>
    <t>Será pago a CONTRATADA apenas as diárias efetivamente autorizadas e executadas conforme relatório acordado com a Contratante.  O valor da diária deverá ser paga ao motorista pela CONTRATADA  antes da viagem e ressarcida pelo LFDA-SP por ocasião do faturamento mensal.</t>
  </si>
  <si>
    <t>VALOR DE DIÁRIA PARA PERNOITE - estimativa de 1 diária por mês para cobrir eventuais despesas  com a hospedagem e alimentação decorrentes do pernoite. Será pago a CONTRATADA apenas as diárias efetivamente autorizadas e executadas conforme relatório acordado com a Contratante. O valor da diária deverá ser paga ao motorista pela CONTRATADA  antes da viagem e ressarcida pelo LFDA-SP por ocasião do faturamento mensal.</t>
  </si>
  <si>
    <t>DIÁRIA</t>
  </si>
  <si>
    <t>TIPO</t>
  </si>
  <si>
    <t>QTD ANUAL</t>
  </si>
  <si>
    <t>VALOR TOTAL ESTIMADO DE DIÁRIA</t>
  </si>
  <si>
    <t>VALOR UNITÁRIO DA DIÁRIA</t>
  </si>
  <si>
    <t>Nota 3 - Provisão de rescisão incidindo apenas na Provisão de Aviso Prévio Indenizado (conforme §5º do art 487 da CLT, o valor das horas extraordinárias habituais integra o aviso prévio indenizado) e multa do FGTS sobre aviso prévio trabalhado e indenizado</t>
  </si>
  <si>
    <t>Nota 5 - Provisão de rescisão incidindo apenas na Provisão de Aviso Prévio Indenizado (cconforme §5º do art 487 da CLT, o valor das horas extraordinárias habituais integra o aviso prévio indenizado) e multa do FGTS sobre aviso prévio trabalhado e indenizado</t>
  </si>
  <si>
    <t>ESTIMATIVA DE CUSTOS VARIÁVEIS MENSAIS</t>
  </si>
  <si>
    <t>CUSTOS VARIÁVEIS</t>
  </si>
  <si>
    <t>TOTAL CUSTOS VARIÁVEIS</t>
  </si>
  <si>
    <t>Horas adicionais e diárias para pernoite estimadas no contrato a serem pagas apenas após a sua efetiva realização, mediante aprovação do relatório específico</t>
  </si>
  <si>
    <t>vide tabela apoio</t>
  </si>
  <si>
    <t xml:space="preserve">Férias </t>
  </si>
  <si>
    <t>PROCESSO Nº:  21053.000492/2022-10</t>
  </si>
  <si>
    <t>OBJETO: Contratação de prestação de serviço contínuo com dedicação de mão de obra exclusiva de motoristas (categoria “D” ou acima) em proveito do LFDA-SP.</t>
  </si>
  <si>
    <t>Nota 6: Não foi computado o % de provisão de férias neste submódulo pois a prestação do serviço será continuada, não havendo interrupção nos pagamentos. Fica então previsto apenas o adicional, a fim de não haver duplicidade de pagamento, em consonância com a nota 3 da IN SEGES nº 7/2018,  já que consta a provisão de reposição do profissional no módulo 4</t>
  </si>
  <si>
    <t>Nota 9: Letra B-  Considerado previsão ausências legais (item B) conforem art. 473 da CLT (falecimento(2), casamento(3), docação de sangue(1), comparecimento a juízo(1), consulta médica filho (1) ou esposa gravida(2)). Para escala 12X36, devido a alternância de dias, considerado em torno de 7 dias dos anteriormente mencionados;  os demais, considerado 50% de impacto nos dias úteis da ausência (arredondado para maior)</t>
  </si>
  <si>
    <t>Nota 04 - Valores referenciais conforme cláusula sexagésima sexta da CCT SINFRECAR e pesquisa de mercado dos valores que compõem os itens listados</t>
  </si>
  <si>
    <t>Nota 1- Valores referenciais conforme cláusula sexagésima nona da CCT SINFRECAR</t>
  </si>
  <si>
    <t>Nota 05 - Valores referenciais conforme cláusula septagésima quarta da CCT SINFRECAR e pesquisa de mercado.</t>
  </si>
  <si>
    <t>Calça jeans tradicional com passante para cinto, 2 bolsos frontais, 2 bolsos traseiros e tamanho personalizado</t>
  </si>
  <si>
    <t>Camisa polo com gola polo, manga curta, em tecido piquet ou 100% algodão de alta qualidade, tamanho personalizado</t>
  </si>
  <si>
    <t>Cinto em modelo social, de couro ou sintético, preto e tamanho personalizado</t>
  </si>
  <si>
    <t>Sapato social, couro ﬁno,  clássico, confortável, em cor preta, tamanho personalizado</t>
  </si>
  <si>
    <t>Meia esportiva grossa, cor preta, tamanho personalizado</t>
  </si>
  <si>
    <t>Meia social, ﬁna, preta, tamanho personalizado</t>
  </si>
  <si>
    <t>Jaqueta ou japona de frio, em tactel ou poliéster 95%, forrada em microﬁbra, impermeável, com mangas compridas, 02 bolsos dianteiros transversais po faca, punhos e cós de alta elascidade. O fechamento é frontal por zíper de nylon ﬁno com cursor e encaixe de metal niquelado, cor preta e em tamanho personalizado</t>
  </si>
  <si>
    <t>Calça de brim com cós de elásco e bolsos frontais, tamanho personalizado</t>
  </si>
  <si>
    <t>Camiseta de algodão com manga curta, malha de algodão, sem estampas e gola redonda, tamanho personalizado</t>
  </si>
  <si>
    <t>Calçado de segurança, cor preta, confeccionado em couro de boa qualidade, colarinho acolchoado, forrado, biqueira plásca, solado em poliuretano (PU) ou similar, seguindo as disposições da NR 32, tamanho personalizado</t>
  </si>
  <si>
    <t>Macacão de chuva manga longa, impermeável, em nylon, pvc ou poliéster, altamente resistente, tamanho personalizado.</t>
  </si>
  <si>
    <t xml:space="preserve"> Crachá com idenﬁcação da empresa</t>
  </si>
  <si>
    <t>Blusa de moletom, com gola careca, manga longa, em algodão e poliéster, com ribana e elastano no punho, tamanho personalizado.</t>
  </si>
  <si>
    <t>Nota 1 - Piso da Categoria conforme CCT SINFRECAR</t>
  </si>
  <si>
    <t>HORAS ADICIONAIS - HORA EXTRA A 50% - estimativa de 15 horas de hora extra a 50% por mês para manutenção e operacionalização nos horários fora do expediente regular para atendimentos emergenciais. Será pago a CONTRATADA apenas as horas extras efetivamente autorizadas e executadas conforme relatório acordado com a Contratante e com base no custo da hora do profissional que executou os serviços, conforme valores da aba CUSTOS VARIÁVEIS</t>
  </si>
  <si>
    <t>HORAS ADICIONAIS - HORA EXTRA A 100% - estimativa de 4 horas de hora extra a 100% por mês para manutenção e operacionalização nos horários fora do expediente regular para atendimentos emergenciais. Será pago a CONTRATADA apenas as horas extras efetivamente autorizadas e executadas conforme relatório acordado com a Contratante e com base no custo da hora do profissional que executou os serviços, conforme valores da aba CUSTOS VARIÁVEIS</t>
  </si>
  <si>
    <t>Nota 4 - Conforme § quinto da clásula nona da CCT, será remunerado o adicional de 100% para as horas suplementares trabalhadas aos feriados desde que não compensadas com outro dia de folga. Como não há possibilidade de compensação em função das características operacionais dos serviços a serem desempenhados, foi calculado a estimativa para eventual pagamento de hora extra a 100% para feriados e domingos (considerando Súmula nº 146 do TST)</t>
  </si>
  <si>
    <t>Nota 2 - Conforme § 1º do art. 59 da CLT , será remunerado o adicional de 50% para as horas suplementares trabalhadas de segunda a sábado.</t>
  </si>
  <si>
    <t>2023</t>
  </si>
  <si>
    <t>Nota 03- Valores referenciais conforme cláusula sexagésima sétima da CCT SINFRECAR</t>
  </si>
  <si>
    <t>Vale - Refeição</t>
  </si>
  <si>
    <t>Conforme item 14 do Anexo XII (Conta Vinculada) da IN 005/2017, excluído o percentual da contribuição social que foi extinta pela Lei 13.932/2019</t>
  </si>
  <si>
    <t>HORA/MÊS</t>
  </si>
  <si>
    <t>DIÁRIA/MÊS</t>
  </si>
  <si>
    <t>Custo do Vale Refeição</t>
  </si>
  <si>
    <t>Participação funcionário (10%)</t>
  </si>
  <si>
    <t>Valor Cesta</t>
  </si>
  <si>
    <t>Estimativa máxima com base no estudo de composição de custos da SEGES/MP para Vigilância SP</t>
  </si>
  <si>
    <t xml:space="preserve">Nota 02 - Considerado o desconto  6% do valor do tranporte (participação empregado) conforme Lei 7418/85 e regulamentado no Decreto 95247 de 17/11/1987 </t>
  </si>
  <si>
    <t>Nota 01 - Valor do Vale Transporte de Campinas conforme tarifa base - Decreto nº 22.591, de 30 de dezembro de 2022</t>
  </si>
  <si>
    <t>Nota 06 - Valores referenciais conforme cláusula sexagésima terceira quarta da CCT SINFRECAR e pesquisa de mercado.</t>
  </si>
  <si>
    <t>Serviços continuados de motorista (categoria "D" ou acima) incluídas horas adicionais e diárias para pernoite nas condições estabelecidas no Termo de Referência</t>
  </si>
  <si>
    <t>VALOR MENSAL
ESTIMADO</t>
  </si>
  <si>
    <t>VALOR ANUAL ESTIMADO</t>
  </si>
  <si>
    <t xml:space="preserve">MODELO DE PLANILHA DE CUSTO E FORMAÇÃO DE PREÇO </t>
  </si>
  <si>
    <t>PREGÃO ELETRÔNICO Nº 04/2023</t>
  </si>
  <si>
    <t xml:space="preserve">Nota 3 - A empresa contratada deverá providenciar  LTCAT e PCMSO, conforme condições estabelecidas no Termo de Referência na cláusula 10.3. Eventuais alterações no enquadramento do  grau de risco ou percentual, para maior ou menor, será passível de ajuste na planilha de composição de custos, mediante celebração de termo aditivo correspondente. </t>
  </si>
  <si>
    <t xml:space="preserve">Nota 5 - A empresa contratada deverá providenciar  LTCAT e PCMSO, conforme condições estabelecidas no Termo de Referência na cláusula 10.3. Eventuais alterações no enquadramento do  grau de risco ou percentual, para maior ou menor, será passível de ajuste na planilha de composição de custos, mediante celebração de termo aditivo correspondente. </t>
  </si>
  <si>
    <t>SIM</t>
  </si>
  <si>
    <t>Se pertinente, conforme  LTCAT</t>
  </si>
  <si>
    <t>Unidade</t>
  </si>
  <si>
    <t>Demanda</t>
  </si>
  <si>
    <t xml:space="preserve">1 (um) por posto </t>
  </si>
  <si>
    <t>Qtd total</t>
  </si>
  <si>
    <t>VIDA ÚTIL</t>
  </si>
  <si>
    <t>Investimento Inicial - Valor Total</t>
  </si>
  <si>
    <t>5 anos</t>
  </si>
  <si>
    <t>Rateio anual investimento</t>
  </si>
  <si>
    <t>B - EQUIPAMENTOS</t>
  </si>
  <si>
    <t>REMUNERAÇÃO TOTAL</t>
  </si>
  <si>
    <t>Equipamentos</t>
  </si>
  <si>
    <t>Rateio mensal investimento por motorista</t>
  </si>
  <si>
    <t>MÊS</t>
  </si>
  <si>
    <t>aba "INSUMOS"</t>
  </si>
  <si>
    <t>A - Uniformes e EPI</t>
  </si>
  <si>
    <t>Uniformes e EPI</t>
  </si>
  <si>
    <t>Aparelho de telefonia Celular - Celular Smartphone dotado de sistema operacional compatível com aplicativos de GPS e de mensagens instantâneas</t>
  </si>
  <si>
    <t>Plano mensal de telefonia móvel pré-pago, com pacote de voz e dados (incluindo internet), com duração mínima de 30 dias</t>
  </si>
  <si>
    <t>mensal</t>
  </si>
  <si>
    <t>LABORATÓRIO FEDERAL DE DEFESA AGROPECUÁRIA - LFDA/SP</t>
  </si>
  <si>
    <t xml:space="preserve">BASE FÍSICA: </t>
  </si>
  <si>
    <t>Antes de realizar qualquer alteração ou introdução de dados (valores), criar e manter uma cópia de segurança das planilhas originais.</t>
  </si>
  <si>
    <t xml:space="preserve">Deverão ser preenchidos pelo licitante apenas os campos em </t>
  </si>
  <si>
    <t>Nas abas Tabelas de Apoio, citadas no item 3 acima, constam quadro de Observações (final da planilha) no qual o licitante poderá utilizar para incluir informações que julgar pertinentes;</t>
  </si>
  <si>
    <t>As planilhas apresentadas devem estar em conformidade com o modelo instituído pela Instrução Normativa SEGES/MPDG n.º 05/2017 e suas alterações.</t>
  </si>
  <si>
    <t>Nos valores propostos deverão ser inclusos todos os custos operacionais, encargos previdenciários, trabalhistas, tributários, comerciais e quaisquer outros que incidam direta ou indiretamente na prestação dos serviços.</t>
  </si>
  <si>
    <r>
      <t>Eventual identificação de erro de fórmula nas planilhas,</t>
    </r>
    <r>
      <rPr>
        <sz val="11"/>
        <rFont val="Calibri"/>
        <family val="2"/>
        <scheme val="minor"/>
      </rPr>
      <t xml:space="preserve"> o Licitante deverá comunicar à Equipe do Pregão</t>
    </r>
    <r>
      <rPr>
        <sz val="11"/>
        <color theme="1"/>
        <rFont val="Calibri"/>
        <family val="2"/>
        <scheme val="minor"/>
      </rPr>
      <t>, via e-mail sec.lfda-sp@agro.gov.br, até 3 (três) dias úteis antes da abertura do certame, para os devidos ajustes.</t>
    </r>
  </si>
  <si>
    <t>Os cálculos foram baseados em estudos e levantamentos em várias fontes de consultas, entre elas:</t>
  </si>
  <si>
    <t>É obrigatória a utilização e o preenchimente destas planilhas, conforme este arquivo em excel, sob pena de desclassificação da proposta, em atendimento ao item 6.3 do Edital</t>
  </si>
  <si>
    <t>Eventual solicitação de esclarecimento deverá seguir os prazos e condições estabelecidos no item 22 do Edital;</t>
  </si>
  <si>
    <t>Convenção Coletiva de Trabalho SINFRECAR</t>
  </si>
  <si>
    <t>Foi considerado para os cálculos deste processo, a prevalência da Convenção Coletiva, nos termos estabelecidos o art. 611-A da Lei 13.467 de 13/07/2017 (reforma trabalhista), sendo utilizada a CCT 2022/2023 - SINFRECAR de Campinas.</t>
  </si>
  <si>
    <r>
      <t xml:space="preserve">As planilhas das  </t>
    </r>
    <r>
      <rPr>
        <b/>
        <sz val="11"/>
        <color rgb="FF0070C0"/>
        <rFont val="Calibri"/>
        <family val="2"/>
        <scheme val="minor"/>
      </rPr>
      <t>abas consolidadas em azul ("RESUMO ANALÍTICO" e "MOTORISTA")</t>
    </r>
    <r>
      <rPr>
        <sz val="11"/>
        <color theme="1"/>
        <rFont val="Calibri"/>
        <family val="2"/>
        <scheme val="minor"/>
      </rPr>
      <t xml:space="preserve"> são as únicas que estão protegidas, em função de possuírem fórmulas e estarem vinculadas as demais abas de apoio. As planilhas das demais abas  (em cinza) não estão protegidas pois é prerrogativa do licitante adequá-las às suas realidades e possibilidades, desde que respeitadas as normas e as condições estabelecidas no Edital e seus anexos. Para tanto, devem respeitar e conferir que a célula alterada/ajustada está correspondendo a respectiva célula das </t>
    </r>
    <r>
      <rPr>
        <b/>
        <sz val="11"/>
        <color rgb="FF0070C0"/>
        <rFont val="Calibri"/>
        <family val="2"/>
        <scheme val="minor"/>
      </rPr>
      <t>abas consolidadas em azul</t>
    </r>
    <r>
      <rPr>
        <sz val="11"/>
        <color theme="1"/>
        <rFont val="Calibri"/>
        <family val="2"/>
        <scheme val="minor"/>
      </rPr>
      <t xml:space="preserve"> </t>
    </r>
    <r>
      <rPr>
        <b/>
        <sz val="11"/>
        <color rgb="FF0070C0"/>
        <rFont val="Calibri"/>
        <family val="2"/>
        <scheme val="minor"/>
      </rPr>
      <t>("RESUMO ANALÍTICO" e "MOTORISTA")</t>
    </r>
    <r>
      <rPr>
        <sz val="11"/>
        <color theme="1"/>
        <rFont val="Calibri"/>
        <family val="2"/>
        <scheme val="minor"/>
      </rPr>
      <t>.</t>
    </r>
  </si>
  <si>
    <r>
      <t xml:space="preserve">Estes campos alimentarão automaticamente as demais planilhas das </t>
    </r>
    <r>
      <rPr>
        <b/>
        <sz val="11"/>
        <color rgb="FF0070C0"/>
        <rFont val="Calibri"/>
        <family val="2"/>
        <scheme val="minor"/>
      </rPr>
      <t>abas consolidadas em azul ("RESUMO ANALÍTICO" e "MOTORISTA")</t>
    </r>
  </si>
  <si>
    <r>
      <t xml:space="preserve">O licitante deverá verificar as planilhas das </t>
    </r>
    <r>
      <rPr>
        <b/>
        <sz val="11"/>
        <color rgb="FF0070C0"/>
        <rFont val="Calibri"/>
        <family val="2"/>
        <scheme val="minor"/>
      </rPr>
      <t>abas consolidadas em azul ("RESUMO ANALÍTICO" e "MOTORISTA")</t>
    </r>
    <r>
      <rPr>
        <sz val="11"/>
        <color theme="1"/>
        <rFont val="Calibri"/>
        <family val="2"/>
        <scheme val="minor"/>
      </rPr>
      <t>, validando se todos os valores que compõe seus custos estão refletidos nestas planilhas, não cabendo questionamentos posteriores, após a abertura do certame.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</si>
</sst>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_-* #,##0_-;\-* #,##0_-;_-* &quot;-&quot;??_-;_-@_-"/>
    <numFmt numFmtId="167" formatCode="_-* #,##0.0000_-;\-* #,##0.0000_-;_-* &quot;-&quot;??_-;_-@_-"/>
    <numFmt numFmtId="168" formatCode="&quot; R$ &quot;#,##0.00\ ;&quot; R$ (&quot;#,##0.00\);&quot; R$ -&quot;#\ ;@\ "/>
    <numFmt numFmtId="169" formatCode="#,##0_ ;\-#,##0\ "/>
  </numFmts>
  <fonts count="49" x14ac:knownFonts="1">
    <font>
      <sz val="11"/>
      <color theme="1"/>
      <name val="Calibri"/>
      <family val="2"/>
      <scheme val="minor"/>
    </font>
    <font>
      <sz val="11"/>
      <color indexed="8"/>
      <name val="Calibri"/>
      <family val="2"/>
    </font>
    <font>
      <sz val="11"/>
      <color theme="1"/>
      <name val="Arial"/>
      <family val="2"/>
    </font>
    <font>
      <sz val="10"/>
      <name val="Arial"/>
      <family val="2"/>
    </font>
    <font>
      <sz val="11"/>
      <color theme="1"/>
      <name val="Calibri"/>
      <family val="2"/>
      <scheme val="minor"/>
    </font>
    <font>
      <b/>
      <sz val="12"/>
      <color theme="1"/>
      <name val="Calibri"/>
      <family val="2"/>
      <scheme val="minor"/>
    </font>
    <font>
      <b/>
      <sz val="11"/>
      <color theme="1"/>
      <name val="Calibri"/>
      <family val="2"/>
      <scheme val="minor"/>
    </font>
    <font>
      <sz val="8"/>
      <color theme="1"/>
      <name val="Calibri"/>
      <family val="2"/>
      <scheme val="minor"/>
    </font>
    <font>
      <b/>
      <sz val="11"/>
      <color theme="0"/>
      <name val="Calibri"/>
      <family val="2"/>
      <scheme val="minor"/>
    </font>
    <font>
      <sz val="11"/>
      <color theme="0"/>
      <name val="Calibri"/>
      <family val="2"/>
      <scheme val="minor"/>
    </font>
    <font>
      <b/>
      <sz val="14"/>
      <color theme="1"/>
      <name val="Calibri"/>
      <family val="2"/>
      <scheme val="minor"/>
    </font>
    <font>
      <b/>
      <sz val="11"/>
      <name val="Calibri"/>
      <family val="2"/>
      <scheme val="minor"/>
    </font>
    <font>
      <sz val="11"/>
      <name val="Calibri"/>
      <family val="2"/>
      <scheme val="minor"/>
    </font>
    <font>
      <sz val="8"/>
      <name val="Calibri"/>
      <family val="2"/>
      <scheme val="minor"/>
    </font>
    <font>
      <b/>
      <sz val="14"/>
      <color theme="1"/>
      <name val="Arial"/>
      <family val="2"/>
    </font>
    <font>
      <sz val="9"/>
      <color theme="1"/>
      <name val="Calibri"/>
      <family val="2"/>
      <scheme val="minor"/>
    </font>
    <font>
      <sz val="10"/>
      <color theme="1"/>
      <name val="Calibri"/>
      <family val="2"/>
      <scheme val="minor"/>
    </font>
    <font>
      <sz val="10"/>
      <color rgb="FF000000"/>
      <name val="Arial"/>
      <family val="2"/>
      <charset val="1"/>
    </font>
    <font>
      <b/>
      <sz val="16"/>
      <color theme="1"/>
      <name val="Calibri"/>
      <family val="2"/>
      <scheme val="minor"/>
    </font>
    <font>
      <b/>
      <sz val="10"/>
      <color theme="1"/>
      <name val="Calibri"/>
      <family val="2"/>
      <scheme val="minor"/>
    </font>
    <font>
      <sz val="11"/>
      <color rgb="FFFF0000"/>
      <name val="Calibri"/>
      <family val="2"/>
      <scheme val="minor"/>
    </font>
    <font>
      <b/>
      <sz val="10"/>
      <color rgb="FF000000"/>
      <name val="Calibri"/>
      <family val="2"/>
      <scheme val="minor"/>
    </font>
    <font>
      <sz val="10"/>
      <color rgb="FF000000"/>
      <name val="Calibri"/>
      <family val="2"/>
      <scheme val="minor"/>
    </font>
    <font>
      <sz val="8"/>
      <color rgb="FF000000"/>
      <name val="Calibri"/>
      <family val="2"/>
      <scheme val="minor"/>
    </font>
    <font>
      <b/>
      <sz val="11"/>
      <color indexed="8"/>
      <name val="Calibri"/>
      <family val="2"/>
      <scheme val="minor"/>
    </font>
    <font>
      <b/>
      <sz val="12"/>
      <color indexed="8"/>
      <name val="Calibri"/>
      <family val="2"/>
      <scheme val="minor"/>
    </font>
    <font>
      <b/>
      <sz val="8"/>
      <color theme="1"/>
      <name val="Calibri"/>
      <family val="2"/>
      <scheme val="minor"/>
    </font>
    <font>
      <sz val="9"/>
      <color rgb="FF000000"/>
      <name val="Calibri"/>
      <family val="2"/>
      <scheme val="minor"/>
    </font>
    <font>
      <b/>
      <sz val="11"/>
      <color rgb="FF000000"/>
      <name val="Calibri"/>
      <family val="2"/>
      <scheme val="minor"/>
    </font>
    <font>
      <sz val="11"/>
      <color rgb="FF000000"/>
      <name val="Calibri"/>
      <family val="2"/>
      <scheme val="minor"/>
    </font>
    <font>
      <sz val="8"/>
      <color theme="1"/>
      <name val="Arial"/>
      <family val="2"/>
    </font>
    <font>
      <sz val="11"/>
      <color indexed="8"/>
      <name val="Calibri"/>
      <family val="2"/>
      <scheme val="minor"/>
    </font>
    <font>
      <sz val="10"/>
      <color indexed="8"/>
      <name val="Calibri"/>
      <family val="2"/>
      <scheme val="minor"/>
    </font>
    <font>
      <b/>
      <sz val="10"/>
      <color indexed="8"/>
      <name val="Calibri"/>
      <family val="2"/>
      <scheme val="minor"/>
    </font>
    <font>
      <b/>
      <u/>
      <sz val="11"/>
      <color theme="1"/>
      <name val="Calibri"/>
      <family val="2"/>
      <scheme val="minor"/>
    </font>
    <font>
      <b/>
      <sz val="9"/>
      <color theme="1"/>
      <name val="Calibri"/>
      <family val="2"/>
      <scheme val="minor"/>
    </font>
    <font>
      <b/>
      <sz val="11"/>
      <color rgb="FFFF0000"/>
      <name val="Calibri"/>
      <family val="2"/>
      <scheme val="minor"/>
    </font>
    <font>
      <b/>
      <sz val="8"/>
      <name val="Calibri"/>
      <family val="2"/>
      <scheme val="minor"/>
    </font>
    <font>
      <b/>
      <sz val="10"/>
      <name val="Calibri"/>
      <family val="2"/>
      <scheme val="minor"/>
    </font>
    <font>
      <sz val="10"/>
      <name val="Calibri"/>
      <family val="2"/>
      <scheme val="minor"/>
    </font>
    <font>
      <b/>
      <sz val="9"/>
      <color indexed="81"/>
      <name val="Segoe UI"/>
      <family val="2"/>
    </font>
    <font>
      <sz val="9"/>
      <color indexed="81"/>
      <name val="Segoe UI"/>
      <family val="2"/>
    </font>
    <font>
      <b/>
      <sz val="12"/>
      <color theme="0"/>
      <name val="Calibri"/>
      <family val="2"/>
      <scheme val="minor"/>
    </font>
    <font>
      <i/>
      <sz val="9"/>
      <color theme="1"/>
      <name val="Calibri"/>
      <family val="2"/>
      <scheme val="minor"/>
    </font>
    <font>
      <sz val="9"/>
      <name val="Calibri"/>
      <family val="2"/>
      <scheme val="minor"/>
    </font>
    <font>
      <sz val="8"/>
      <color rgb="FFFF0000"/>
      <name val="Calibri"/>
      <family val="2"/>
      <scheme val="minor"/>
    </font>
    <font>
      <sz val="11"/>
      <color rgb="FFFF0000"/>
      <name val="Arial"/>
      <family val="2"/>
    </font>
    <font>
      <b/>
      <sz val="11"/>
      <color rgb="FF0070C0"/>
      <name val="Calibri"/>
      <family val="2"/>
      <scheme val="minor"/>
    </font>
    <font>
      <b/>
      <sz val="14"/>
      <color indexed="8"/>
      <name val="Calibri"/>
      <family val="2"/>
      <scheme val="minor"/>
    </font>
  </fonts>
  <fills count="15">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8" tint="-0.249977111117893"/>
        <bgColor indexed="64"/>
      </patternFill>
    </fill>
    <fill>
      <patternFill patternType="solid">
        <fgColor theme="6" tint="-0.499984740745262"/>
        <bgColor indexed="64"/>
      </patternFill>
    </fill>
    <fill>
      <patternFill patternType="solid">
        <fgColor theme="8" tint="0.39997558519241921"/>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0" tint="-0.14999847407452621"/>
        <bgColor indexed="64"/>
      </patternFill>
    </fill>
  </fills>
  <borders count="64">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top style="medium">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style="thin">
        <color auto="1"/>
      </left>
      <right style="thin">
        <color auto="1"/>
      </right>
      <top/>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style="thin">
        <color auto="1"/>
      </right>
      <top/>
      <bottom style="medium">
        <color indexed="64"/>
      </bottom>
      <diagonal/>
    </border>
    <border>
      <left style="thin">
        <color indexed="64"/>
      </left>
      <right style="thin">
        <color auto="1"/>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auto="1"/>
      </left>
      <right style="medium">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s>
  <cellStyleXfs count="23">
    <xf numFmtId="0" fontId="0" fillId="0" borderId="0"/>
    <xf numFmtId="164" fontId="1" fillId="0" borderId="0" applyFont="0" applyFill="0" applyBorder="0" applyAlignment="0" applyProtection="0"/>
    <xf numFmtId="43" fontId="1" fillId="0" borderId="0" applyFont="0" applyFill="0" applyBorder="0" applyAlignment="0" applyProtection="0"/>
    <xf numFmtId="0" fontId="3" fillId="0" borderId="0"/>
    <xf numFmtId="165" fontId="3"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9" fontId="4" fillId="0" borderId="0" applyFont="0" applyFill="0" applyBorder="0" applyAlignment="0" applyProtection="0"/>
    <xf numFmtId="168" fontId="3" fillId="0" borderId="0" applyBorder="0" applyAlignment="0" applyProtection="0"/>
    <xf numFmtId="43" fontId="1" fillId="0" borderId="0" applyFont="0" applyFill="0" applyBorder="0" applyAlignment="0" applyProtection="0"/>
    <xf numFmtId="43" fontId="3"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0" fontId="17" fillId="0" borderId="0"/>
    <xf numFmtId="168" fontId="17" fillId="0" borderId="0" applyBorder="0" applyProtection="0"/>
    <xf numFmtId="43" fontId="1"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cellStyleXfs>
  <cellXfs count="724">
    <xf numFmtId="0" fontId="0" fillId="0" borderId="0" xfId="0"/>
    <xf numFmtId="0" fontId="2" fillId="0" borderId="0" xfId="0" applyFont="1"/>
    <xf numFmtId="0" fontId="0" fillId="0" borderId="0" xfId="0" applyAlignment="1">
      <alignment horizontal="center"/>
    </xf>
    <xf numFmtId="43" fontId="0" fillId="0" borderId="0" xfId="2" applyFont="1" applyAlignment="1">
      <alignment horizontal="center"/>
    </xf>
    <xf numFmtId="43" fontId="0" fillId="0" borderId="9" xfId="2" applyFont="1" applyBorder="1" applyAlignment="1">
      <alignment horizontal="center"/>
    </xf>
    <xf numFmtId="0" fontId="6" fillId="5" borderId="0" xfId="0" applyFont="1" applyFill="1"/>
    <xf numFmtId="0" fontId="0" fillId="0" borderId="9" xfId="2" applyNumberFormat="1" applyFont="1" applyBorder="1" applyAlignment="1">
      <alignment horizontal="center"/>
    </xf>
    <xf numFmtId="0" fontId="6" fillId="0" borderId="0" xfId="0" applyFont="1"/>
    <xf numFmtId="0" fontId="8" fillId="0" borderId="0" xfId="0" applyFont="1"/>
    <xf numFmtId="0" fontId="9" fillId="0" borderId="0" xfId="0" applyFont="1" applyAlignment="1">
      <alignment horizontal="center"/>
    </xf>
    <xf numFmtId="0" fontId="12" fillId="0" borderId="0" xfId="0" applyFont="1"/>
    <xf numFmtId="0" fontId="12" fillId="0" borderId="0" xfId="0" applyFont="1" applyAlignment="1">
      <alignment horizontal="center"/>
    </xf>
    <xf numFmtId="0" fontId="12" fillId="5" borderId="0" xfId="0" applyFont="1" applyFill="1" applyAlignment="1">
      <alignment horizontal="center"/>
    </xf>
    <xf numFmtId="0" fontId="8" fillId="9" borderId="0" xfId="0" applyFont="1" applyFill="1"/>
    <xf numFmtId="0" fontId="9" fillId="9" borderId="0" xfId="0" applyFont="1" applyFill="1" applyAlignment="1">
      <alignment horizontal="center"/>
    </xf>
    <xf numFmtId="0" fontId="12" fillId="0" borderId="9" xfId="0" applyFont="1" applyBorder="1" applyAlignment="1">
      <alignment horizontal="center"/>
    </xf>
    <xf numFmtId="0" fontId="6" fillId="0" borderId="9" xfId="0" applyFont="1" applyBorder="1" applyAlignment="1">
      <alignment horizontal="center"/>
    </xf>
    <xf numFmtId="0" fontId="14" fillId="0" borderId="0" xfId="0" applyFont="1" applyAlignment="1">
      <alignment wrapText="1"/>
    </xf>
    <xf numFmtId="14" fontId="6" fillId="0" borderId="0" xfId="0" applyNumberFormat="1" applyFont="1" applyAlignment="1">
      <alignment horizontal="left" vertical="center"/>
    </xf>
    <xf numFmtId="0" fontId="6" fillId="0" borderId="0" xfId="0" applyFont="1" applyAlignment="1">
      <alignment horizontal="left"/>
    </xf>
    <xf numFmtId="0" fontId="6" fillId="0" borderId="0" xfId="0" applyFont="1" applyAlignment="1">
      <alignment horizontal="center" vertical="center" wrapText="1"/>
    </xf>
    <xf numFmtId="0" fontId="6" fillId="0" borderId="21" xfId="0" applyFont="1" applyBorder="1" applyAlignment="1">
      <alignment horizontal="center"/>
    </xf>
    <xf numFmtId="43" fontId="16" fillId="0" borderId="9" xfId="2" applyFont="1" applyBorder="1" applyAlignment="1">
      <alignment horizontal="center"/>
    </xf>
    <xf numFmtId="43" fontId="6" fillId="0" borderId="9" xfId="0" applyNumberFormat="1" applyFont="1" applyBorder="1" applyAlignment="1">
      <alignment horizontal="center"/>
    </xf>
    <xf numFmtId="0" fontId="6" fillId="3" borderId="9" xfId="0" applyFont="1" applyFill="1" applyBorder="1"/>
    <xf numFmtId="10" fontId="0" fillId="0" borderId="0" xfId="7" applyNumberFormat="1" applyFont="1" applyAlignment="1">
      <alignment horizontal="center"/>
    </xf>
    <xf numFmtId="0" fontId="5" fillId="0" borderId="0" xfId="0" applyFont="1"/>
    <xf numFmtId="43" fontId="0" fillId="0" borderId="10" xfId="2" applyFont="1" applyBorder="1" applyAlignment="1">
      <alignment horizontal="center"/>
    </xf>
    <xf numFmtId="10" fontId="12" fillId="0" borderId="0" xfId="7" applyNumberFormat="1" applyFont="1" applyAlignment="1">
      <alignment horizontal="center"/>
    </xf>
    <xf numFmtId="9" fontId="0" fillId="0" borderId="0" xfId="7" applyFont="1"/>
    <xf numFmtId="14" fontId="6" fillId="4" borderId="9" xfId="0" applyNumberFormat="1" applyFont="1" applyFill="1" applyBorder="1" applyAlignment="1" applyProtection="1">
      <alignment horizontal="left" vertical="center"/>
      <protection locked="0"/>
    </xf>
    <xf numFmtId="43" fontId="0" fillId="4" borderId="9" xfId="2" applyFont="1" applyFill="1" applyBorder="1" applyAlignment="1" applyProtection="1">
      <alignment horizontal="center"/>
      <protection locked="0"/>
    </xf>
    <xf numFmtId="43" fontId="0" fillId="4" borderId="9" xfId="2" applyFont="1" applyFill="1" applyBorder="1" applyAlignment="1" applyProtection="1">
      <alignment horizontal="center" wrapText="1"/>
      <protection locked="0"/>
    </xf>
    <xf numFmtId="17" fontId="0" fillId="4" borderId="9" xfId="2" applyNumberFormat="1" applyFont="1" applyFill="1" applyBorder="1" applyAlignment="1" applyProtection="1">
      <alignment horizontal="center" wrapText="1"/>
      <protection locked="0"/>
    </xf>
    <xf numFmtId="10" fontId="0" fillId="4" borderId="9" xfId="7" applyNumberFormat="1" applyFont="1" applyFill="1" applyBorder="1" applyAlignment="1" applyProtection="1">
      <alignment horizontal="center"/>
      <protection locked="0"/>
    </xf>
    <xf numFmtId="0" fontId="6" fillId="5" borderId="0" xfId="0" applyFont="1" applyFill="1" applyAlignment="1"/>
    <xf numFmtId="43" fontId="15" fillId="0" borderId="9" xfId="2" applyFont="1" applyBorder="1" applyAlignment="1">
      <alignment horizontal="center" wrapText="1"/>
    </xf>
    <xf numFmtId="0" fontId="6" fillId="0" borderId="0" xfId="0" applyFont="1" applyAlignment="1">
      <alignment horizontal="center"/>
    </xf>
    <xf numFmtId="44" fontId="0" fillId="0" borderId="0" xfId="0" applyNumberFormat="1"/>
    <xf numFmtId="10" fontId="12" fillId="0" borderId="0" xfId="7" applyNumberFormat="1" applyFont="1" applyBorder="1" applyAlignment="1">
      <alignment horizontal="center"/>
    </xf>
    <xf numFmtId="43" fontId="0" fillId="0" borderId="9" xfId="2" applyFont="1" applyFill="1" applyBorder="1" applyAlignment="1" applyProtection="1">
      <alignment horizontal="center"/>
      <protection locked="0"/>
    </xf>
    <xf numFmtId="169" fontId="0" fillId="0" borderId="9" xfId="2" applyNumberFormat="1" applyFont="1" applyFill="1" applyBorder="1" applyAlignment="1" applyProtection="1">
      <alignment horizontal="center"/>
      <protection locked="0"/>
    </xf>
    <xf numFmtId="0" fontId="5" fillId="0" borderId="0" xfId="0" applyFont="1" applyAlignment="1">
      <alignment horizontal="left" vertical="center" wrapText="1"/>
    </xf>
    <xf numFmtId="10" fontId="6" fillId="0" borderId="9" xfId="0" applyNumberFormat="1" applyFont="1" applyBorder="1" applyAlignment="1">
      <alignment horizontal="center"/>
    </xf>
    <xf numFmtId="0" fontId="20" fillId="0" borderId="0" xfId="0" applyFont="1"/>
    <xf numFmtId="164" fontId="0" fillId="4" borderId="9" xfId="1" applyFont="1" applyFill="1" applyBorder="1" applyAlignment="1" applyProtection="1">
      <alignment horizontal="center"/>
      <protection locked="0"/>
    </xf>
    <xf numFmtId="0" fontId="0" fillId="0" borderId="0" xfId="0" applyFill="1"/>
    <xf numFmtId="0" fontId="20" fillId="0" borderId="0" xfId="0" applyFont="1" applyFill="1"/>
    <xf numFmtId="0" fontId="0" fillId="0" borderId="0" xfId="0" applyFont="1" applyAlignment="1">
      <alignment horizontal="center"/>
    </xf>
    <xf numFmtId="0" fontId="0" fillId="0" borderId="0" xfId="0" applyFont="1"/>
    <xf numFmtId="0" fontId="0" fillId="0" borderId="0" xfId="0" applyFont="1" applyAlignment="1">
      <alignment horizontal="center" wrapText="1"/>
    </xf>
    <xf numFmtId="0" fontId="0" fillId="0" borderId="0" xfId="0" applyFont="1" applyAlignment="1">
      <alignment wrapText="1"/>
    </xf>
    <xf numFmtId="0" fontId="0" fillId="5" borderId="0" xfId="0" applyFont="1" applyFill="1" applyAlignment="1">
      <alignment horizontal="center"/>
    </xf>
    <xf numFmtId="0" fontId="0" fillId="0" borderId="0" xfId="0" applyFont="1" applyFill="1"/>
    <xf numFmtId="0" fontId="0" fillId="0" borderId="9" xfId="0" applyFont="1" applyBorder="1" applyAlignment="1"/>
    <xf numFmtId="9" fontId="0" fillId="0" borderId="9" xfId="0" applyNumberFormat="1" applyFont="1" applyBorder="1" applyAlignment="1">
      <alignment horizontal="center"/>
    </xf>
    <xf numFmtId="43" fontId="0" fillId="0" borderId="9" xfId="0" applyNumberFormat="1" applyFont="1" applyBorder="1" applyAlignment="1">
      <alignment horizontal="center"/>
    </xf>
    <xf numFmtId="0" fontId="0" fillId="3" borderId="9" xfId="0" applyFont="1" applyFill="1" applyBorder="1" applyAlignment="1">
      <alignment wrapText="1"/>
    </xf>
    <xf numFmtId="0" fontId="0" fillId="0" borderId="9" xfId="0" applyFont="1" applyBorder="1" applyAlignment="1">
      <alignment horizontal="center"/>
    </xf>
    <xf numFmtId="0" fontId="0" fillId="0" borderId="10" xfId="0" applyFont="1" applyBorder="1" applyAlignment="1"/>
    <xf numFmtId="10" fontId="0" fillId="0" borderId="9" xfId="0" applyNumberFormat="1" applyFont="1" applyBorder="1" applyAlignment="1">
      <alignment horizontal="center"/>
    </xf>
    <xf numFmtId="0" fontId="0" fillId="0" borderId="12" xfId="0" applyFont="1" applyBorder="1" applyAlignment="1"/>
    <xf numFmtId="0" fontId="21" fillId="0" borderId="9" xfId="0" applyFont="1" applyBorder="1" applyAlignment="1" applyProtection="1">
      <alignment horizontal="center" vertical="center" wrapText="1"/>
      <protection locked="0"/>
    </xf>
    <xf numFmtId="0" fontId="0" fillId="3" borderId="10" xfId="0" applyFont="1" applyFill="1" applyBorder="1" applyAlignment="1">
      <alignment wrapText="1"/>
    </xf>
    <xf numFmtId="10" fontId="0" fillId="0" borderId="0" xfId="0" applyNumberFormat="1" applyFont="1" applyAlignment="1">
      <alignment horizontal="center"/>
    </xf>
    <xf numFmtId="0" fontId="24" fillId="0" borderId="0" xfId="0" applyFont="1" applyAlignment="1">
      <alignment horizontal="center"/>
    </xf>
    <xf numFmtId="0" fontId="25" fillId="0" borderId="0" xfId="0" applyFont="1" applyAlignment="1">
      <alignment horizontal="center"/>
    </xf>
    <xf numFmtId="0" fontId="0" fillId="0" borderId="0" xfId="0" applyFont="1" applyAlignment="1">
      <alignment horizontal="left" wrapText="1"/>
    </xf>
    <xf numFmtId="0" fontId="0" fillId="0" borderId="0" xfId="0" applyFont="1" applyAlignment="1">
      <alignment horizontal="center" vertical="top"/>
    </xf>
    <xf numFmtId="0" fontId="0" fillId="0" borderId="0" xfId="0" applyFont="1" applyAlignment="1">
      <alignment vertical="center"/>
    </xf>
    <xf numFmtId="1" fontId="0" fillId="0" borderId="9" xfId="0" applyNumberFormat="1" applyFont="1" applyBorder="1" applyAlignment="1">
      <alignment horizontal="center" vertical="center"/>
    </xf>
    <xf numFmtId="43" fontId="0" fillId="0" borderId="0" xfId="0" applyNumberFormat="1" applyFont="1" applyAlignment="1">
      <alignment horizontal="center"/>
    </xf>
    <xf numFmtId="0" fontId="11" fillId="0" borderId="0" xfId="0" applyFont="1"/>
    <xf numFmtId="0" fontId="0" fillId="3" borderId="10" xfId="0" applyFont="1" applyFill="1" applyBorder="1" applyAlignment="1">
      <alignment horizontal="center" vertical="center" wrapText="1"/>
    </xf>
    <xf numFmtId="0" fontId="6" fillId="3" borderId="29"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24" fillId="0" borderId="0" xfId="0" applyFont="1" applyAlignment="1">
      <alignment vertical="center"/>
    </xf>
    <xf numFmtId="0" fontId="0" fillId="0" borderId="9" xfId="2" applyNumberFormat="1" applyFont="1" applyBorder="1" applyAlignment="1">
      <alignment horizontal="center" vertical="center"/>
    </xf>
    <xf numFmtId="164" fontId="0" fillId="0" borderId="9" xfId="1" applyFont="1" applyBorder="1" applyAlignment="1">
      <alignment horizontal="center" vertical="center"/>
    </xf>
    <xf numFmtId="0" fontId="0" fillId="0" borderId="9" xfId="1" applyNumberFormat="1" applyFont="1" applyBorder="1" applyAlignment="1">
      <alignment horizontal="center" vertical="center"/>
    </xf>
    <xf numFmtId="164" fontId="0" fillId="4" borderId="9" xfId="1" applyFont="1" applyFill="1" applyBorder="1" applyAlignment="1" applyProtection="1">
      <alignment horizontal="center" vertical="center"/>
      <protection locked="0"/>
    </xf>
    <xf numFmtId="0" fontId="6" fillId="0" borderId="0" xfId="0" applyFont="1" applyFill="1" applyBorder="1" applyAlignment="1" applyProtection="1">
      <alignment horizontal="center" vertical="center" wrapText="1"/>
      <protection locked="0"/>
    </xf>
    <xf numFmtId="0" fontId="6" fillId="0" borderId="0" xfId="0" applyFont="1" applyFill="1" applyBorder="1" applyAlignment="1" applyProtection="1">
      <alignment vertical="center"/>
      <protection locked="0"/>
    </xf>
    <xf numFmtId="0" fontId="0" fillId="0" borderId="0" xfId="0" applyFont="1" applyBorder="1" applyAlignment="1">
      <alignment horizontal="center"/>
    </xf>
    <xf numFmtId="43" fontId="0" fillId="0" borderId="0" xfId="2" applyFont="1" applyBorder="1" applyAlignment="1">
      <alignment horizontal="left" wrapText="1"/>
    </xf>
    <xf numFmtId="43" fontId="15" fillId="0" borderId="0" xfId="2" applyFont="1" applyBorder="1" applyAlignment="1">
      <alignment horizontal="left" wrapText="1"/>
    </xf>
    <xf numFmtId="43" fontId="15" fillId="0" borderId="0" xfId="2" applyFont="1" applyFill="1" applyBorder="1" applyAlignment="1">
      <alignment horizontal="left" wrapText="1"/>
    </xf>
    <xf numFmtId="10" fontId="0" fillId="0" borderId="0" xfId="7" applyNumberFormat="1" applyFont="1" applyFill="1" applyBorder="1" applyAlignment="1" applyProtection="1">
      <alignment horizontal="center"/>
      <protection locked="0"/>
    </xf>
    <xf numFmtId="0" fontId="0" fillId="0" borderId="0" xfId="0" applyFont="1" applyFill="1" applyBorder="1" applyAlignment="1" applyProtection="1">
      <alignment horizontal="left" vertical="top"/>
      <protection locked="0"/>
    </xf>
    <xf numFmtId="0" fontId="0" fillId="0" borderId="0" xfId="0" quotePrefix="1" applyFont="1"/>
    <xf numFmtId="0" fontId="0" fillId="0" borderId="0" xfId="0" applyFont="1" applyAlignment="1">
      <alignment horizontal="left" vertical="justify"/>
    </xf>
    <xf numFmtId="4" fontId="24" fillId="0" borderId="9" xfId="0" applyNumberFormat="1" applyFont="1" applyBorder="1" applyAlignment="1">
      <alignment horizontal="center"/>
    </xf>
    <xf numFmtId="49" fontId="31" fillId="0" borderId="9" xfId="2" applyNumberFormat="1" applyFont="1" applyBorder="1" applyAlignment="1">
      <alignment horizontal="center"/>
    </xf>
    <xf numFmtId="164" fontId="31" fillId="0" borderId="9" xfId="1" applyFont="1" applyBorder="1"/>
    <xf numFmtId="0" fontId="0" fillId="0" borderId="9" xfId="0" applyFont="1" applyBorder="1" applyAlignment="1">
      <alignment horizontal="center" vertical="center"/>
    </xf>
    <xf numFmtId="164" fontId="0" fillId="0" borderId="9" xfId="1" applyFont="1" applyBorder="1"/>
    <xf numFmtId="49" fontId="0" fillId="0" borderId="9" xfId="0" applyNumberFormat="1" applyFont="1" applyBorder="1" applyAlignment="1">
      <alignment horizontal="center"/>
    </xf>
    <xf numFmtId="164" fontId="24" fillId="6" borderId="9" xfId="1" applyFont="1" applyFill="1" applyBorder="1"/>
    <xf numFmtId="4" fontId="0" fillId="0" borderId="0" xfId="0" applyNumberFormat="1" applyFont="1"/>
    <xf numFmtId="0" fontId="8" fillId="2" borderId="0" xfId="0" applyFont="1" applyFill="1" applyAlignment="1">
      <alignment horizontal="center"/>
    </xf>
    <xf numFmtId="0" fontId="9" fillId="2" borderId="0" xfId="0" applyFont="1" applyFill="1"/>
    <xf numFmtId="43" fontId="0" fillId="0" borderId="0" xfId="0" applyNumberFormat="1" applyFont="1"/>
    <xf numFmtId="164" fontId="6" fillId="0" borderId="9" xfId="1" applyFont="1" applyBorder="1"/>
    <xf numFmtId="164" fontId="6" fillId="7" borderId="9" xfId="1" applyFont="1" applyFill="1" applyBorder="1"/>
    <xf numFmtId="10" fontId="31" fillId="0" borderId="9" xfId="2" applyNumberFormat="1" applyFont="1" applyBorder="1" applyAlignment="1">
      <alignment horizontal="center"/>
    </xf>
    <xf numFmtId="10" fontId="24" fillId="7" borderId="9" xfId="2" applyNumberFormat="1" applyFont="1" applyFill="1" applyBorder="1" applyAlignment="1">
      <alignment horizontal="center"/>
    </xf>
    <xf numFmtId="164" fontId="6" fillId="6" borderId="9" xfId="1" applyFont="1" applyFill="1" applyBorder="1"/>
    <xf numFmtId="4" fontId="6" fillId="0" borderId="9" xfId="0" applyNumberFormat="1" applyFont="1" applyBorder="1" applyAlignment="1">
      <alignment horizontal="center"/>
    </xf>
    <xf numFmtId="10" fontId="0" fillId="0" borderId="9" xfId="0" applyNumberFormat="1" applyFont="1" applyBorder="1" applyAlignment="1">
      <alignment horizontal="center" vertical="center"/>
    </xf>
    <xf numFmtId="10" fontId="0" fillId="0" borderId="9" xfId="7" applyNumberFormat="1" applyFont="1" applyBorder="1" applyAlignment="1">
      <alignment horizontal="center" vertical="center"/>
    </xf>
    <xf numFmtId="10" fontId="6" fillId="7" borderId="9" xfId="0" applyNumberFormat="1" applyFont="1" applyFill="1" applyBorder="1" applyAlignment="1">
      <alignment horizontal="center"/>
    </xf>
    <xf numFmtId="164" fontId="6" fillId="0" borderId="0" xfId="1" applyFont="1"/>
    <xf numFmtId="10" fontId="11" fillId="0" borderId="9" xfId="0" applyNumberFormat="1" applyFont="1" applyBorder="1" applyAlignment="1">
      <alignment horizontal="center"/>
    </xf>
    <xf numFmtId="0" fontId="11" fillId="0" borderId="9" xfId="0" applyFont="1" applyBorder="1" applyAlignment="1">
      <alignment horizontal="center"/>
    </xf>
    <xf numFmtId="164" fontId="12" fillId="0" borderId="9" xfId="1" applyFont="1" applyBorder="1" applyAlignment="1">
      <alignment horizontal="center"/>
    </xf>
    <xf numFmtId="0" fontId="11" fillId="0" borderId="9" xfId="0" applyFont="1" applyBorder="1" applyAlignment="1">
      <alignment horizontal="center" vertical="center"/>
    </xf>
    <xf numFmtId="10" fontId="12" fillId="0" borderId="9" xfId="0" applyNumberFormat="1" applyFont="1" applyBorder="1" applyAlignment="1">
      <alignment horizontal="center"/>
    </xf>
    <xf numFmtId="164" fontId="12" fillId="0" borderId="9" xfId="1" applyFont="1" applyBorder="1"/>
    <xf numFmtId="0" fontId="12" fillId="0" borderId="9" xfId="0" applyFont="1" applyBorder="1" applyAlignment="1">
      <alignment horizontal="left"/>
    </xf>
    <xf numFmtId="10" fontId="12" fillId="0" borderId="9" xfId="0" applyNumberFormat="1" applyFont="1" applyBorder="1" applyAlignment="1">
      <alignment horizontal="center" vertical="center"/>
    </xf>
    <xf numFmtId="0" fontId="12" fillId="0" borderId="0" xfId="0" applyFont="1" applyAlignment="1">
      <alignment horizontal="center" vertical="center" textRotation="90"/>
    </xf>
    <xf numFmtId="0" fontId="12" fillId="0" borderId="0" xfId="0" applyFont="1" applyAlignment="1">
      <alignment horizontal="left"/>
    </xf>
    <xf numFmtId="10" fontId="12" fillId="0" borderId="0" xfId="0" applyNumberFormat="1" applyFont="1" applyAlignment="1">
      <alignment horizontal="center"/>
    </xf>
    <xf numFmtId="164" fontId="12" fillId="0" borderId="0" xfId="1" applyFont="1" applyAlignment="1">
      <alignment horizontal="center"/>
    </xf>
    <xf numFmtId="0" fontId="25" fillId="0" borderId="0" xfId="0" applyFont="1" applyAlignment="1">
      <alignment horizontal="center"/>
    </xf>
    <xf numFmtId="0" fontId="6" fillId="0" borderId="0" xfId="0" applyFont="1" applyAlignment="1">
      <alignment horizontal="center"/>
    </xf>
    <xf numFmtId="0" fontId="6" fillId="0" borderId="0" xfId="0" applyFont="1" applyAlignment="1">
      <alignment horizontal="center"/>
    </xf>
    <xf numFmtId="0" fontId="19" fillId="0" borderId="0" xfId="0" applyFont="1" applyAlignment="1">
      <alignment horizontal="justify" vertical="center" wrapText="1"/>
    </xf>
    <xf numFmtId="0" fontId="6" fillId="0" borderId="0" xfId="0" applyFont="1" applyAlignment="1">
      <alignment vertical="center"/>
    </xf>
    <xf numFmtId="0" fontId="34" fillId="0" borderId="0" xfId="0" applyFont="1" applyAlignment="1">
      <alignment horizontal="center"/>
    </xf>
    <xf numFmtId="0" fontId="23" fillId="0" borderId="0" xfId="0" applyFont="1" applyBorder="1" applyAlignment="1" applyProtection="1">
      <alignment horizontal="left" vertical="center" wrapText="1"/>
      <protection locked="0"/>
    </xf>
    <xf numFmtId="0" fontId="6" fillId="0" borderId="0" xfId="0" applyFont="1" applyFill="1" applyAlignment="1"/>
    <xf numFmtId="0" fontId="0" fillId="0" borderId="0" xfId="0" applyFont="1" applyFill="1" applyAlignment="1">
      <alignment horizontal="center"/>
    </xf>
    <xf numFmtId="0" fontId="6" fillId="0" borderId="0" xfId="0" applyFont="1" applyAlignment="1">
      <alignment horizontal="center"/>
    </xf>
    <xf numFmtId="0" fontId="0" fillId="0" borderId="0" xfId="0" applyFont="1" applyAlignment="1">
      <alignment horizontal="center" vertical="center" wrapText="1"/>
    </xf>
    <xf numFmtId="0" fontId="6" fillId="3" borderId="9" xfId="0" applyFont="1" applyFill="1" applyBorder="1" applyAlignment="1">
      <alignment horizontal="center"/>
    </xf>
    <xf numFmtId="0" fontId="6" fillId="0" borderId="9" xfId="0" applyFont="1" applyBorder="1" applyAlignment="1">
      <alignment horizontal="center"/>
    </xf>
    <xf numFmtId="0" fontId="0" fillId="0" borderId="9" xfId="0" applyFont="1" applyBorder="1" applyAlignment="1">
      <alignment horizontal="center"/>
    </xf>
    <xf numFmtId="0" fontId="0" fillId="0" borderId="0" xfId="0" applyFont="1" applyAlignment="1">
      <alignment horizontal="center"/>
    </xf>
    <xf numFmtId="0" fontId="6" fillId="0" borderId="0" xfId="0" applyFont="1" applyBorder="1" applyAlignment="1">
      <alignment horizontal="center" vertical="center"/>
    </xf>
    <xf numFmtId="0" fontId="6" fillId="0" borderId="0" xfId="0" applyFont="1" applyBorder="1" applyAlignment="1">
      <alignment horizontal="center"/>
    </xf>
    <xf numFmtId="10" fontId="6" fillId="0" borderId="9" xfId="7" applyNumberFormat="1" applyFont="1" applyFill="1" applyBorder="1" applyAlignment="1" applyProtection="1">
      <alignment horizontal="center"/>
      <protection locked="0"/>
    </xf>
    <xf numFmtId="0" fontId="35" fillId="0" borderId="0" xfId="0" applyFont="1" applyBorder="1" applyAlignment="1">
      <alignment horizontal="left"/>
    </xf>
    <xf numFmtId="0" fontId="0" fillId="0" borderId="0" xfId="0" applyBorder="1"/>
    <xf numFmtId="43" fontId="16" fillId="0" borderId="0" xfId="0" applyNumberFormat="1" applyFont="1" applyBorder="1" applyAlignment="1">
      <alignment horizontal="left" wrapText="1"/>
    </xf>
    <xf numFmtId="0" fontId="6" fillId="0" borderId="0" xfId="0" applyFont="1" applyAlignment="1">
      <alignment horizontal="center"/>
    </xf>
    <xf numFmtId="0" fontId="34" fillId="0" borderId="0" xfId="0" applyFont="1" applyAlignment="1">
      <alignment horizontal="center"/>
    </xf>
    <xf numFmtId="0" fontId="6" fillId="7" borderId="17" xfId="0" applyFont="1" applyFill="1" applyBorder="1" applyAlignment="1">
      <alignment horizontal="center"/>
    </xf>
    <xf numFmtId="164" fontId="0" fillId="7" borderId="17" xfId="1" applyFont="1" applyFill="1" applyBorder="1" applyAlignment="1">
      <alignment horizontal="center"/>
    </xf>
    <xf numFmtId="164" fontId="6" fillId="7" borderId="30" xfId="1" applyFont="1" applyFill="1" applyBorder="1" applyAlignment="1">
      <alignment horizontal="center"/>
    </xf>
    <xf numFmtId="0" fontId="6" fillId="5" borderId="4" xfId="0" applyFont="1" applyFill="1" applyBorder="1" applyAlignment="1"/>
    <xf numFmtId="43" fontId="5" fillId="6" borderId="19" xfId="2" applyFont="1" applyFill="1" applyBorder="1" applyAlignment="1">
      <alignment horizontal="center"/>
    </xf>
    <xf numFmtId="9" fontId="12" fillId="0" borderId="9" xfId="0" applyNumberFormat="1" applyFont="1" applyBorder="1" applyAlignment="1">
      <alignment horizontal="center"/>
    </xf>
    <xf numFmtId="0" fontId="0" fillId="0" borderId="16" xfId="0" applyFont="1" applyBorder="1" applyAlignment="1">
      <alignment horizontal="center"/>
    </xf>
    <xf numFmtId="43" fontId="0" fillId="0" borderId="17" xfId="2" applyFont="1" applyBorder="1" applyAlignment="1">
      <alignment horizontal="center"/>
    </xf>
    <xf numFmtId="43" fontId="0" fillId="0" borderId="17" xfId="0" applyNumberFormat="1" applyFont="1" applyBorder="1" applyAlignment="1">
      <alignment horizontal="center"/>
    </xf>
    <xf numFmtId="43" fontId="6" fillId="0" borderId="30" xfId="0" applyNumberFormat="1" applyFont="1" applyBorder="1" applyAlignment="1">
      <alignment horizontal="center"/>
    </xf>
    <xf numFmtId="43" fontId="15" fillId="0" borderId="9" xfId="2" applyFont="1" applyFill="1" applyBorder="1" applyAlignment="1">
      <alignment horizontal="center"/>
    </xf>
    <xf numFmtId="0" fontId="13" fillId="0" borderId="0" xfId="0" applyFont="1" applyAlignment="1">
      <alignment horizontal="right"/>
    </xf>
    <xf numFmtId="0" fontId="13" fillId="0" borderId="0" xfId="0" applyFont="1" applyFill="1" applyAlignment="1">
      <alignment horizontal="right"/>
    </xf>
    <xf numFmtId="0" fontId="0" fillId="0" borderId="9" xfId="0" applyFont="1" applyFill="1" applyBorder="1" applyAlignment="1">
      <alignment horizontal="center"/>
    </xf>
    <xf numFmtId="0" fontId="0" fillId="0" borderId="10" xfId="0" applyFont="1" applyFill="1" applyBorder="1" applyAlignment="1"/>
    <xf numFmtId="0" fontId="0" fillId="0" borderId="12" xfId="0" applyFont="1" applyFill="1" applyBorder="1" applyAlignment="1"/>
    <xf numFmtId="10" fontId="0" fillId="0" borderId="9" xfId="7" applyNumberFormat="1" applyFont="1" applyFill="1" applyBorder="1" applyAlignment="1" applyProtection="1">
      <alignment horizontal="center"/>
      <protection locked="0"/>
    </xf>
    <xf numFmtId="0" fontId="12" fillId="0" borderId="9" xfId="0" applyFont="1" applyFill="1" applyBorder="1" applyAlignment="1">
      <alignment horizontal="right"/>
    </xf>
    <xf numFmtId="167" fontId="12" fillId="4" borderId="9" xfId="2" applyNumberFormat="1" applyFont="1" applyFill="1" applyBorder="1" applyAlignment="1" applyProtection="1">
      <alignment horizontal="center"/>
      <protection locked="0"/>
    </xf>
    <xf numFmtId="10" fontId="0" fillId="0" borderId="0" xfId="7" applyNumberFormat="1" applyFont="1" applyBorder="1" applyAlignment="1">
      <alignment horizontal="center"/>
    </xf>
    <xf numFmtId="0" fontId="0" fillId="0" borderId="0" xfId="0" applyFont="1" applyBorder="1"/>
    <xf numFmtId="0" fontId="21" fillId="0" borderId="9" xfId="0" applyFont="1" applyBorder="1" applyAlignment="1">
      <alignment horizontal="center" vertical="center" wrapText="1"/>
    </xf>
    <xf numFmtId="0" fontId="21" fillId="0" borderId="0" xfId="0" applyFont="1" applyFill="1" applyBorder="1" applyAlignment="1">
      <alignment vertical="center"/>
    </xf>
    <xf numFmtId="43" fontId="16" fillId="0" borderId="0" xfId="0" applyNumberFormat="1" applyFont="1" applyFill="1" applyBorder="1" applyAlignment="1">
      <alignment horizontal="left" wrapText="1"/>
    </xf>
    <xf numFmtId="0" fontId="0" fillId="0" borderId="9" xfId="0" applyFont="1" applyFill="1" applyBorder="1" applyAlignment="1">
      <alignment horizontal="left"/>
    </xf>
    <xf numFmtId="164" fontId="16" fillId="0" borderId="9" xfId="0" applyNumberFormat="1" applyFont="1" applyBorder="1"/>
    <xf numFmtId="0" fontId="0" fillId="0" borderId="0" xfId="0" applyFont="1" applyFill="1" applyBorder="1" applyAlignment="1">
      <alignment horizontal="center"/>
    </xf>
    <xf numFmtId="0" fontId="0" fillId="0" borderId="0" xfId="0" applyFont="1" applyFill="1" applyBorder="1" applyAlignment="1">
      <alignment horizontal="left"/>
    </xf>
    <xf numFmtId="164" fontId="16" fillId="0" borderId="0" xfId="0" applyNumberFormat="1" applyFont="1" applyBorder="1"/>
    <xf numFmtId="2" fontId="0" fillId="0" borderId="0" xfId="22" applyNumberFormat="1" applyFont="1" applyFill="1" applyBorder="1" applyAlignment="1" applyProtection="1">
      <alignment horizontal="center"/>
    </xf>
    <xf numFmtId="0" fontId="6" fillId="0" borderId="9" xfId="0" applyFont="1" applyBorder="1" applyAlignment="1">
      <alignment horizontal="left" wrapText="1"/>
    </xf>
    <xf numFmtId="0" fontId="6" fillId="3" borderId="9" xfId="0" applyFont="1" applyFill="1" applyBorder="1" applyAlignment="1">
      <alignment horizontal="center" vertical="center"/>
    </xf>
    <xf numFmtId="0" fontId="6" fillId="3" borderId="9"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9"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6" fillId="0" borderId="0" xfId="0" applyFont="1" applyFill="1"/>
    <xf numFmtId="0" fontId="11" fillId="0" borderId="0" xfId="0" applyFont="1" applyBorder="1" applyAlignment="1">
      <alignment horizontal="center"/>
    </xf>
    <xf numFmtId="10" fontId="6" fillId="0" borderId="0" xfId="0" applyNumberFormat="1" applyFont="1" applyBorder="1" applyAlignment="1">
      <alignment horizontal="center"/>
    </xf>
    <xf numFmtId="0" fontId="36" fillId="0" borderId="0" xfId="0" applyFont="1" applyFill="1"/>
    <xf numFmtId="0" fontId="20" fillId="0" borderId="0" xfId="0" applyFont="1" applyFill="1" applyAlignment="1">
      <alignment horizontal="center"/>
    </xf>
    <xf numFmtId="0" fontId="8" fillId="0" borderId="0" xfId="0" applyFont="1" applyFill="1" applyAlignment="1">
      <alignment horizontal="left"/>
    </xf>
    <xf numFmtId="0" fontId="15" fillId="0" borderId="0" xfId="0" applyFont="1"/>
    <xf numFmtId="0" fontId="12" fillId="0" borderId="0" xfId="0" applyFont="1" applyFill="1" applyAlignment="1">
      <alignment horizontal="center"/>
    </xf>
    <xf numFmtId="0" fontId="22" fillId="0" borderId="9" xfId="7" applyNumberFormat="1" applyFont="1" applyFill="1" applyBorder="1" applyAlignment="1" applyProtection="1">
      <alignment horizontal="center" vertical="center" wrapText="1"/>
      <protection locked="0"/>
    </xf>
    <xf numFmtId="43" fontId="0" fillId="0" borderId="10" xfId="2" applyFont="1" applyBorder="1" applyAlignment="1">
      <alignment wrapText="1"/>
    </xf>
    <xf numFmtId="0" fontId="6" fillId="0" borderId="0" xfId="0" applyFont="1" applyAlignment="1">
      <alignment horizontal="left" vertical="top"/>
    </xf>
    <xf numFmtId="10" fontId="0" fillId="0" borderId="9" xfId="0" applyNumberFormat="1" applyFont="1" applyFill="1" applyBorder="1" applyAlignment="1">
      <alignment horizontal="center" wrapText="1"/>
    </xf>
    <xf numFmtId="43" fontId="0" fillId="0" borderId="9" xfId="2" applyFont="1" applyBorder="1" applyAlignment="1">
      <alignment wrapText="1"/>
    </xf>
    <xf numFmtId="0" fontId="0" fillId="0" borderId="0" xfId="0" applyFont="1" applyAlignment="1">
      <alignment horizontal="left" vertical="center"/>
    </xf>
    <xf numFmtId="0" fontId="0" fillId="4" borderId="9" xfId="0" applyFont="1" applyFill="1" applyBorder="1" applyProtection="1">
      <protection locked="0"/>
    </xf>
    <xf numFmtId="0" fontId="31" fillId="0" borderId="9" xfId="0" applyFont="1" applyBorder="1" applyAlignment="1">
      <alignment horizontal="center" vertical="center"/>
    </xf>
    <xf numFmtId="43" fontId="0" fillId="0" borderId="2" xfId="1" applyNumberFormat="1" applyFont="1" applyFill="1" applyBorder="1" applyAlignment="1">
      <alignment horizontal="center" vertical="center"/>
    </xf>
    <xf numFmtId="164" fontId="11" fillId="11" borderId="3" xfId="1" applyFont="1" applyFill="1" applyBorder="1" applyAlignment="1">
      <alignment horizontal="center" vertical="center"/>
    </xf>
    <xf numFmtId="0" fontId="2" fillId="0" borderId="0" xfId="0" applyFont="1" applyAlignment="1">
      <alignment vertical="center" wrapText="1"/>
    </xf>
    <xf numFmtId="10" fontId="0" fillId="4" borderId="9" xfId="0" applyNumberFormat="1" applyFont="1" applyFill="1" applyBorder="1" applyAlignment="1" applyProtection="1">
      <alignment horizontal="center"/>
      <protection locked="0"/>
    </xf>
    <xf numFmtId="43" fontId="0" fillId="4" borderId="9" xfId="0" applyNumberFormat="1" applyFont="1" applyFill="1" applyBorder="1" applyAlignment="1">
      <alignment horizontal="center"/>
    </xf>
    <xf numFmtId="43" fontId="0" fillId="4" borderId="10" xfId="0" applyNumberFormat="1" applyFont="1" applyFill="1" applyBorder="1" applyAlignment="1">
      <alignment horizontal="center"/>
    </xf>
    <xf numFmtId="0" fontId="27" fillId="0" borderId="9" xfId="0" applyFont="1" applyFill="1" applyBorder="1" applyAlignment="1" applyProtection="1">
      <alignment horizontal="center" vertical="center" wrapText="1"/>
      <protection locked="0"/>
    </xf>
    <xf numFmtId="0" fontId="37" fillId="0" borderId="0" xfId="0" applyFont="1"/>
    <xf numFmtId="10" fontId="6" fillId="0" borderId="9" xfId="0" applyNumberFormat="1" applyFont="1" applyFill="1" applyBorder="1" applyAlignment="1">
      <alignment horizontal="center"/>
    </xf>
    <xf numFmtId="0" fontId="13" fillId="4" borderId="23" xfId="0" applyFont="1" applyFill="1" applyBorder="1" applyAlignment="1" applyProtection="1">
      <alignment horizontal="center"/>
      <protection locked="0"/>
    </xf>
    <xf numFmtId="0" fontId="13" fillId="4" borderId="11" xfId="0" applyFont="1" applyFill="1" applyBorder="1" applyAlignment="1" applyProtection="1">
      <alignment horizontal="center"/>
      <protection locked="0"/>
    </xf>
    <xf numFmtId="0" fontId="13" fillId="4" borderId="27" xfId="0" applyFont="1" applyFill="1" applyBorder="1" applyAlignment="1" applyProtection="1">
      <alignment horizontal="center"/>
      <protection locked="0"/>
    </xf>
    <xf numFmtId="0" fontId="13" fillId="4" borderId="25" xfId="0" applyFont="1" applyFill="1" applyBorder="1" applyAlignment="1" applyProtection="1">
      <alignment horizontal="center"/>
      <protection locked="0"/>
    </xf>
    <xf numFmtId="0" fontId="13" fillId="4" borderId="14" xfId="0" applyFont="1" applyFill="1" applyBorder="1" applyAlignment="1" applyProtection="1">
      <alignment horizontal="center"/>
      <protection locked="0"/>
    </xf>
    <xf numFmtId="0" fontId="13" fillId="4" borderId="26" xfId="0" applyFont="1" applyFill="1" applyBorder="1" applyAlignment="1" applyProtection="1">
      <alignment horizontal="center"/>
      <protection locked="0"/>
    </xf>
    <xf numFmtId="0" fontId="13" fillId="4" borderId="4" xfId="0" applyFont="1" applyFill="1" applyBorder="1" applyAlignment="1" applyProtection="1">
      <alignment horizontal="center"/>
      <protection locked="0"/>
    </xf>
    <xf numFmtId="0" fontId="13" fillId="4" borderId="20" xfId="0" applyFont="1" applyFill="1" applyBorder="1" applyAlignment="1" applyProtection="1">
      <alignment horizontal="center"/>
      <protection locked="0"/>
    </xf>
    <xf numFmtId="0" fontId="13" fillId="4" borderId="0" xfId="0" applyFont="1" applyFill="1" applyBorder="1" applyAlignment="1" applyProtection="1">
      <alignment horizontal="center"/>
      <protection locked="0"/>
    </xf>
    <xf numFmtId="10" fontId="6" fillId="0" borderId="0" xfId="0" applyNumberFormat="1" applyFont="1" applyFill="1" applyBorder="1" applyAlignment="1">
      <alignment horizontal="center"/>
    </xf>
    <xf numFmtId="0" fontId="13" fillId="0" borderId="0" xfId="0" applyFont="1" applyFill="1" applyBorder="1" applyAlignment="1" applyProtection="1">
      <alignment horizontal="center"/>
      <protection locked="0"/>
    </xf>
    <xf numFmtId="9" fontId="12" fillId="4" borderId="9" xfId="0" applyNumberFormat="1" applyFont="1" applyFill="1" applyBorder="1" applyAlignment="1">
      <alignment horizontal="center"/>
    </xf>
    <xf numFmtId="0" fontId="27" fillId="4" borderId="9" xfId="0" applyFont="1" applyFill="1" applyBorder="1" applyAlignment="1" applyProtection="1">
      <alignment horizontal="center" vertical="center" wrapText="1"/>
      <protection locked="0"/>
    </xf>
    <xf numFmtId="0" fontId="22" fillId="4" borderId="9" xfId="7" applyNumberFormat="1" applyFont="1" applyFill="1" applyBorder="1" applyAlignment="1" applyProtection="1">
      <alignment horizontal="center" vertical="center" wrapText="1"/>
      <protection locked="0"/>
    </xf>
    <xf numFmtId="10" fontId="27" fillId="4" borderId="9" xfId="7" applyNumberFormat="1" applyFont="1" applyFill="1" applyBorder="1" applyAlignment="1" applyProtection="1">
      <alignment horizontal="center" vertical="center" wrapText="1"/>
      <protection locked="0"/>
    </xf>
    <xf numFmtId="0" fontId="7" fillId="0" borderId="0" xfId="0" applyFont="1" applyFill="1" applyAlignment="1">
      <alignment wrapText="1"/>
    </xf>
    <xf numFmtId="0" fontId="7" fillId="0" borderId="0" xfId="0" applyFont="1" applyFill="1" applyAlignment="1">
      <alignment vertical="top" wrapText="1"/>
    </xf>
    <xf numFmtId="0" fontId="7" fillId="0" borderId="0" xfId="0" applyFont="1" applyFill="1" applyBorder="1" applyAlignment="1">
      <alignment vertical="center" wrapText="1"/>
    </xf>
    <xf numFmtId="0" fontId="7" fillId="0" borderId="0" xfId="0" applyFont="1" applyBorder="1" applyAlignment="1"/>
    <xf numFmtId="0" fontId="0" fillId="0" borderId="0" xfId="0" applyFill="1" applyBorder="1"/>
    <xf numFmtId="43" fontId="6" fillId="0" borderId="17" xfId="0" applyNumberFormat="1" applyFont="1" applyBorder="1" applyAlignment="1">
      <alignment horizontal="center"/>
    </xf>
    <xf numFmtId="43" fontId="6" fillId="4" borderId="3" xfId="2" applyFont="1" applyFill="1" applyBorder="1" applyAlignment="1">
      <alignment horizontal="center"/>
    </xf>
    <xf numFmtId="43" fontId="6" fillId="4" borderId="3" xfId="2" applyFont="1" applyFill="1" applyBorder="1" applyAlignment="1" applyProtection="1">
      <alignment horizontal="center"/>
      <protection locked="0"/>
    </xf>
    <xf numFmtId="10" fontId="0" fillId="4" borderId="2" xfId="7" applyNumberFormat="1" applyFont="1" applyFill="1" applyBorder="1" applyAlignment="1" applyProtection="1">
      <alignment horizontal="center"/>
      <protection locked="0"/>
    </xf>
    <xf numFmtId="10" fontId="0" fillId="0" borderId="2" xfId="7" applyNumberFormat="1" applyFont="1" applyBorder="1" applyAlignment="1">
      <alignment horizontal="center"/>
    </xf>
    <xf numFmtId="0" fontId="0" fillId="0" borderId="9" xfId="0" applyFont="1" applyBorder="1" applyAlignment="1">
      <alignment horizontal="center"/>
    </xf>
    <xf numFmtId="0" fontId="0" fillId="2" borderId="0" xfId="0" applyFill="1"/>
    <xf numFmtId="0" fontId="6" fillId="2" borderId="0" xfId="0" applyFont="1" applyFill="1" applyAlignment="1">
      <alignment horizontal="center"/>
    </xf>
    <xf numFmtId="0" fontId="0" fillId="2" borderId="0" xfId="0" applyFont="1" applyFill="1"/>
    <xf numFmtId="0" fontId="0" fillId="2" borderId="9" xfId="0" applyFont="1" applyFill="1" applyBorder="1" applyAlignment="1">
      <alignment horizontal="center"/>
    </xf>
    <xf numFmtId="0" fontId="12" fillId="2" borderId="9" xfId="0" applyFont="1" applyFill="1" applyBorder="1"/>
    <xf numFmtId="4" fontId="12" fillId="2" borderId="9" xfId="0" applyNumberFormat="1" applyFont="1" applyFill="1" applyBorder="1"/>
    <xf numFmtId="4" fontId="12" fillId="2" borderId="8" xfId="0" applyNumberFormat="1" applyFont="1" applyFill="1" applyBorder="1"/>
    <xf numFmtId="0" fontId="11" fillId="2" borderId="0" xfId="0" applyFont="1" applyFill="1" applyAlignment="1">
      <alignment horizontal="center"/>
    </xf>
    <xf numFmtId="0" fontId="7" fillId="2" borderId="0" xfId="0" applyFont="1" applyFill="1"/>
    <xf numFmtId="0" fontId="0" fillId="2" borderId="0" xfId="0" applyFont="1" applyFill="1" applyAlignment="1">
      <alignment horizontal="center"/>
    </xf>
    <xf numFmtId="4" fontId="6" fillId="2" borderId="3" xfId="0" applyNumberFormat="1" applyFont="1" applyFill="1" applyBorder="1"/>
    <xf numFmtId="10" fontId="38" fillId="3" borderId="9" xfId="0" applyNumberFormat="1" applyFont="1" applyFill="1" applyBorder="1" applyAlignment="1">
      <alignment horizontal="center" wrapText="1"/>
    </xf>
    <xf numFmtId="10" fontId="38" fillId="3" borderId="9" xfId="0" applyNumberFormat="1" applyFont="1" applyFill="1" applyBorder="1" applyAlignment="1">
      <alignment horizontal="center"/>
    </xf>
    <xf numFmtId="10" fontId="38" fillId="3" borderId="10" xfId="0" applyNumberFormat="1" applyFont="1" applyFill="1" applyBorder="1" applyAlignment="1">
      <alignment horizontal="center"/>
    </xf>
    <xf numFmtId="0" fontId="6" fillId="2" borderId="0" xfId="0" applyFont="1" applyFill="1"/>
    <xf numFmtId="0" fontId="6" fillId="2" borderId="0" xfId="0" applyFont="1" applyFill="1" applyBorder="1" applyAlignment="1" applyProtection="1">
      <alignment horizontal="center" vertical="center" wrapText="1"/>
      <protection locked="0"/>
    </xf>
    <xf numFmtId="0" fontId="6" fillId="2" borderId="0" xfId="0" applyFont="1" applyFill="1" applyAlignment="1">
      <alignment horizontal="center" vertical="center" wrapText="1"/>
    </xf>
    <xf numFmtId="0" fontId="6" fillId="2" borderId="0" xfId="0" applyFont="1" applyFill="1" applyAlignment="1">
      <alignment horizontal="left" vertical="center" wrapText="1"/>
    </xf>
    <xf numFmtId="0" fontId="6" fillId="2" borderId="0" xfId="0" applyFont="1" applyFill="1" applyAlignment="1">
      <alignment horizontal="right" vertical="center" wrapText="1"/>
    </xf>
    <xf numFmtId="0" fontId="6" fillId="2" borderId="0" xfId="0" applyFont="1" applyFill="1" applyBorder="1" applyAlignment="1" applyProtection="1">
      <alignment horizontal="center" vertical="center"/>
      <protection locked="0"/>
    </xf>
    <xf numFmtId="0" fontId="2" fillId="2" borderId="0" xfId="0" applyFont="1" applyFill="1"/>
    <xf numFmtId="0" fontId="0" fillId="2" borderId="0" xfId="0" applyFont="1" applyFill="1" applyAlignment="1">
      <alignment wrapText="1"/>
    </xf>
    <xf numFmtId="0" fontId="25" fillId="2" borderId="0" xfId="0" applyFont="1" applyFill="1" applyAlignment="1">
      <alignment horizontal="center"/>
    </xf>
    <xf numFmtId="0" fontId="14" fillId="2" borderId="0" xfId="0" applyFont="1" applyFill="1" applyAlignment="1">
      <alignment wrapText="1"/>
    </xf>
    <xf numFmtId="0" fontId="0" fillId="2" borderId="0" xfId="0" applyFont="1" applyFill="1" applyAlignment="1">
      <alignment horizontal="left" wrapText="1"/>
    </xf>
    <xf numFmtId="0" fontId="0" fillId="2" borderId="0" xfId="0" applyFont="1" applyFill="1" applyAlignment="1">
      <alignment horizontal="center" vertical="center" wrapText="1"/>
    </xf>
    <xf numFmtId="0" fontId="0" fillId="2" borderId="0" xfId="0" applyFont="1" applyFill="1" applyAlignment="1">
      <alignment horizontal="left" vertical="center"/>
    </xf>
    <xf numFmtId="0" fontId="0" fillId="2" borderId="0" xfId="0" applyFont="1" applyFill="1" applyAlignment="1">
      <alignment horizontal="center" wrapText="1"/>
    </xf>
    <xf numFmtId="0" fontId="20" fillId="2" borderId="0" xfId="0" applyFont="1" applyFill="1"/>
    <xf numFmtId="14" fontId="6" fillId="2" borderId="0" xfId="0" applyNumberFormat="1" applyFont="1" applyFill="1" applyAlignment="1">
      <alignment horizontal="left" vertical="center"/>
    </xf>
    <xf numFmtId="44" fontId="0" fillId="2" borderId="0" xfId="0" applyNumberFormat="1" applyFill="1"/>
    <xf numFmtId="0" fontId="23" fillId="2" borderId="0" xfId="0" applyFont="1" applyFill="1" applyAlignment="1">
      <alignment horizontal="center" vertical="center" wrapText="1"/>
    </xf>
    <xf numFmtId="9" fontId="0" fillId="2" borderId="0" xfId="7" applyFont="1" applyFill="1"/>
    <xf numFmtId="0" fontId="24" fillId="11" borderId="9" xfId="0" applyFont="1" applyFill="1" applyBorder="1" applyAlignment="1">
      <alignment horizontal="center" vertical="center" wrapText="1"/>
    </xf>
    <xf numFmtId="0" fontId="24" fillId="11" borderId="10" xfId="0" applyFont="1" applyFill="1" applyBorder="1" applyAlignment="1">
      <alignment horizontal="center" vertical="center" wrapText="1"/>
    </xf>
    <xf numFmtId="0" fontId="24" fillId="11" borderId="1" xfId="0" applyFont="1" applyFill="1" applyBorder="1" applyAlignment="1">
      <alignment horizontal="center" vertical="center" wrapText="1"/>
    </xf>
    <xf numFmtId="0" fontId="8" fillId="2" borderId="0" xfId="0" applyFont="1" applyFill="1" applyBorder="1" applyAlignment="1"/>
    <xf numFmtId="44" fontId="28" fillId="2" borderId="38" xfId="5" applyFont="1" applyFill="1" applyBorder="1" applyAlignment="1" applyProtection="1">
      <alignment horizontal="center" vertical="center" wrapText="1"/>
    </xf>
    <xf numFmtId="0" fontId="29" fillId="2" borderId="17" xfId="0" applyFont="1" applyFill="1" applyBorder="1" applyAlignment="1">
      <alignment horizontal="center" vertical="center" wrapText="1"/>
    </xf>
    <xf numFmtId="0" fontId="30" fillId="0" borderId="0" xfId="0" applyFont="1" applyFill="1" applyBorder="1" applyAlignment="1">
      <alignment horizontal="left" wrapText="1"/>
    </xf>
    <xf numFmtId="0" fontId="0" fillId="3" borderId="9" xfId="0" applyFont="1" applyFill="1" applyBorder="1" applyAlignment="1">
      <alignment horizontal="center" vertical="center" wrapText="1"/>
    </xf>
    <xf numFmtId="0" fontId="6" fillId="2" borderId="0" xfId="0" applyFont="1" applyFill="1" applyBorder="1"/>
    <xf numFmtId="0" fontId="6" fillId="2" borderId="0" xfId="0" applyFont="1" applyFill="1" applyBorder="1" applyAlignment="1"/>
    <xf numFmtId="10" fontId="21" fillId="2" borderId="0" xfId="0" applyNumberFormat="1" applyFont="1" applyFill="1" applyBorder="1" applyAlignment="1" applyProtection="1">
      <alignment horizontal="center" vertical="center" wrapText="1"/>
      <protection locked="0"/>
    </xf>
    <xf numFmtId="43" fontId="12" fillId="2" borderId="0" xfId="0" applyNumberFormat="1" applyFont="1" applyFill="1" applyBorder="1" applyAlignment="1" applyProtection="1">
      <alignment horizontal="center" vertical="center" wrapText="1"/>
      <protection locked="0"/>
    </xf>
    <xf numFmtId="0" fontId="0" fillId="2" borderId="0" xfId="0" applyFont="1" applyFill="1" applyBorder="1"/>
    <xf numFmtId="0" fontId="0" fillId="2" borderId="0" xfId="0" applyFill="1" applyBorder="1"/>
    <xf numFmtId="43" fontId="16" fillId="0" borderId="9" xfId="0" applyNumberFormat="1" applyFont="1" applyBorder="1" applyAlignment="1">
      <alignment horizontal="center" wrapText="1"/>
    </xf>
    <xf numFmtId="43" fontId="16" fillId="0" borderId="9" xfId="0" applyNumberFormat="1" applyFont="1" applyFill="1" applyBorder="1" applyAlignment="1">
      <alignment horizontal="center" wrapText="1"/>
    </xf>
    <xf numFmtId="164" fontId="16" fillId="0" borderId="9" xfId="1" applyFont="1" applyBorder="1" applyAlignment="1">
      <alignment horizontal="center" wrapText="1"/>
    </xf>
    <xf numFmtId="0" fontId="6" fillId="5" borderId="0" xfId="0" applyFont="1" applyFill="1" applyBorder="1" applyAlignment="1"/>
    <xf numFmtId="10" fontId="0" fillId="0" borderId="0" xfId="7" applyNumberFormat="1" applyFont="1" applyFill="1" applyBorder="1" applyAlignment="1">
      <alignment horizontal="center"/>
    </xf>
    <xf numFmtId="10" fontId="0" fillId="0" borderId="4" xfId="7" applyNumberFormat="1" applyFont="1" applyBorder="1" applyAlignment="1">
      <alignment horizontal="center"/>
    </xf>
    <xf numFmtId="0" fontId="38" fillId="2" borderId="0" xfId="0" applyFont="1" applyFill="1" applyBorder="1" applyAlignment="1" applyProtection="1">
      <alignment vertical="center" wrapText="1"/>
      <protection locked="0"/>
    </xf>
    <xf numFmtId="0" fontId="6" fillId="0" borderId="9" xfId="0" applyFont="1" applyBorder="1" applyAlignment="1">
      <alignment wrapText="1"/>
    </xf>
    <xf numFmtId="0" fontId="6" fillId="7" borderId="16" xfId="0" applyFont="1" applyFill="1" applyBorder="1" applyAlignment="1">
      <alignment horizontal="center"/>
    </xf>
    <xf numFmtId="0" fontId="7" fillId="0" borderId="0" xfId="0" applyFont="1" applyFill="1" applyBorder="1" applyAlignment="1"/>
    <xf numFmtId="0" fontId="7" fillId="0" borderId="0" xfId="0" applyFont="1" applyFill="1" applyBorder="1" applyAlignment="1">
      <alignment vertical="top" wrapText="1"/>
    </xf>
    <xf numFmtId="2" fontId="0" fillId="4" borderId="9" xfId="1" applyNumberFormat="1" applyFont="1" applyFill="1" applyBorder="1" applyAlignment="1">
      <alignment horizontal="center"/>
    </xf>
    <xf numFmtId="0" fontId="13" fillId="0" borderId="0" xfId="0" applyFont="1" applyFill="1"/>
    <xf numFmtId="0" fontId="11" fillId="0" borderId="0" xfId="0" applyFont="1" applyFill="1"/>
    <xf numFmtId="43" fontId="0" fillId="0" borderId="0" xfId="2" applyFont="1" applyFill="1" applyAlignment="1">
      <alignment horizontal="center"/>
    </xf>
    <xf numFmtId="166" fontId="0" fillId="0" borderId="0" xfId="0" applyNumberFormat="1" applyFont="1" applyFill="1" applyAlignment="1">
      <alignment horizontal="center"/>
    </xf>
    <xf numFmtId="43" fontId="6" fillId="0" borderId="3" xfId="2" applyFont="1" applyBorder="1" applyAlignment="1">
      <alignment horizontal="center"/>
    </xf>
    <xf numFmtId="0" fontId="6" fillId="6" borderId="43" xfId="0" applyFont="1" applyFill="1" applyBorder="1" applyAlignment="1">
      <alignment horizontal="center" wrapText="1"/>
    </xf>
    <xf numFmtId="0" fontId="6" fillId="6" borderId="21" xfId="0" applyFont="1" applyFill="1" applyBorder="1" applyAlignment="1">
      <alignment horizontal="center" vertical="center" wrapText="1"/>
    </xf>
    <xf numFmtId="0" fontId="6" fillId="6" borderId="38" xfId="0" applyFont="1" applyFill="1" applyBorder="1" applyAlignment="1">
      <alignment horizontal="center" vertical="center" wrapText="1"/>
    </xf>
    <xf numFmtId="0" fontId="11" fillId="11" borderId="36" xfId="0" applyFont="1" applyFill="1" applyBorder="1" applyAlignment="1">
      <alignment horizontal="center" vertical="center" wrapText="1"/>
    </xf>
    <xf numFmtId="0" fontId="11" fillId="11" borderId="19" xfId="0" applyFont="1" applyFill="1" applyBorder="1" applyAlignment="1">
      <alignment horizontal="center" vertical="center" wrapText="1"/>
    </xf>
    <xf numFmtId="44" fontId="28" fillId="2" borderId="34" xfId="5" applyFont="1" applyFill="1" applyBorder="1" applyAlignment="1" applyProtection="1">
      <alignment horizontal="center" vertical="center" wrapText="1"/>
    </xf>
    <xf numFmtId="0" fontId="0" fillId="0" borderId="26" xfId="0" applyFont="1" applyBorder="1" applyAlignment="1">
      <alignment horizontal="center" vertical="center"/>
    </xf>
    <xf numFmtId="10" fontId="6" fillId="4" borderId="3" xfId="7" applyNumberFormat="1" applyFont="1" applyFill="1" applyBorder="1" applyAlignment="1" applyProtection="1">
      <alignment horizontal="center"/>
      <protection locked="0"/>
    </xf>
    <xf numFmtId="44" fontId="29" fillId="2" borderId="26" xfId="5" applyFont="1" applyFill="1" applyBorder="1" applyAlignment="1" applyProtection="1">
      <alignment horizontal="center" vertical="center" wrapText="1"/>
    </xf>
    <xf numFmtId="0" fontId="29" fillId="2" borderId="9" xfId="0" applyFont="1" applyFill="1" applyBorder="1" applyAlignment="1">
      <alignment horizontal="center" vertical="center" wrapText="1"/>
    </xf>
    <xf numFmtId="44" fontId="29" fillId="2" borderId="10" xfId="5" applyFont="1" applyFill="1" applyBorder="1" applyAlignment="1" applyProtection="1">
      <alignment horizontal="center" vertical="center" wrapText="1"/>
    </xf>
    <xf numFmtId="44" fontId="28" fillId="2" borderId="8" xfId="5" applyFont="1" applyFill="1" applyBorder="1" applyAlignment="1" applyProtection="1">
      <alignment horizontal="center" vertical="center" wrapText="1"/>
    </xf>
    <xf numFmtId="0" fontId="28" fillId="11" borderId="45" xfId="0" applyFont="1" applyFill="1" applyBorder="1" applyAlignment="1">
      <alignment horizontal="center" vertical="center" wrapText="1"/>
    </xf>
    <xf numFmtId="0" fontId="28" fillId="11" borderId="46" xfId="0" applyFont="1" applyFill="1" applyBorder="1" applyAlignment="1">
      <alignment horizontal="center" vertical="center" wrapText="1"/>
    </xf>
    <xf numFmtId="0" fontId="28" fillId="11" borderId="47" xfId="0" applyFont="1" applyFill="1" applyBorder="1" applyAlignment="1">
      <alignment horizontal="center" vertical="center" wrapText="1"/>
    </xf>
    <xf numFmtId="0" fontId="29" fillId="2" borderId="16" xfId="0" applyFont="1" applyFill="1" applyBorder="1" applyAlignment="1">
      <alignment horizontal="center" vertical="center" wrapText="1"/>
    </xf>
    <xf numFmtId="0" fontId="12" fillId="2" borderId="17" xfId="0" applyFont="1" applyFill="1" applyBorder="1" applyAlignment="1">
      <alignment horizontal="justify" vertical="center" wrapText="1"/>
    </xf>
    <xf numFmtId="0" fontId="12" fillId="2" borderId="17" xfId="0" applyFont="1" applyFill="1" applyBorder="1" applyAlignment="1">
      <alignment horizontal="center" vertical="center" wrapText="1"/>
    </xf>
    <xf numFmtId="44" fontId="29" fillId="2" borderId="17" xfId="5" applyFont="1" applyFill="1" applyBorder="1" applyAlignment="1">
      <alignment horizontal="center" vertical="center" wrapText="1"/>
    </xf>
    <xf numFmtId="44" fontId="29" fillId="2" borderId="30" xfId="5" applyFont="1" applyFill="1" applyBorder="1" applyAlignment="1">
      <alignment horizontal="center" vertical="center" wrapText="1"/>
    </xf>
    <xf numFmtId="44" fontId="29" fillId="2" borderId="9" xfId="5" applyFont="1" applyFill="1" applyBorder="1" applyAlignment="1" applyProtection="1">
      <alignment horizontal="center" vertical="center" wrapText="1"/>
    </xf>
    <xf numFmtId="0" fontId="6" fillId="0" borderId="21" xfId="0" applyFont="1" applyFill="1" applyBorder="1" applyAlignment="1" applyProtection="1">
      <alignment horizontal="left" vertical="center"/>
      <protection locked="0"/>
    </xf>
    <xf numFmtId="14" fontId="6" fillId="0" borderId="9" xfId="0" applyNumberFormat="1" applyFont="1" applyFill="1" applyBorder="1" applyAlignment="1" applyProtection="1">
      <alignment horizontal="left" vertical="center"/>
      <protection locked="0"/>
    </xf>
    <xf numFmtId="44" fontId="28" fillId="2" borderId="36" xfId="5" applyFont="1" applyFill="1" applyBorder="1" applyAlignment="1" applyProtection="1">
      <alignment horizontal="center" vertical="center" wrapText="1"/>
    </xf>
    <xf numFmtId="44" fontId="28" fillId="2" borderId="19" xfId="5" applyFont="1" applyFill="1" applyBorder="1" applyAlignment="1" applyProtection="1">
      <alignment horizontal="center" vertical="center" wrapText="1"/>
    </xf>
    <xf numFmtId="0" fontId="0" fillId="2" borderId="0" xfId="0" applyFont="1" applyFill="1" applyBorder="1" applyAlignment="1" applyProtection="1">
      <protection locked="0"/>
    </xf>
    <xf numFmtId="0" fontId="13" fillId="0" borderId="0" xfId="0" applyFont="1" applyFill="1" applyAlignment="1"/>
    <xf numFmtId="169" fontId="0" fillId="0" borderId="21" xfId="5" applyNumberFormat="1" applyFont="1" applyFill="1" applyBorder="1" applyAlignment="1" applyProtection="1">
      <alignment horizontal="center" vertical="center" wrapText="1"/>
      <protection locked="0"/>
    </xf>
    <xf numFmtId="169" fontId="0" fillId="0" borderId="9" xfId="5" applyNumberFormat="1" applyFont="1" applyFill="1" applyBorder="1" applyAlignment="1" applyProtection="1">
      <alignment horizontal="center" vertical="center" wrapText="1"/>
      <protection locked="0"/>
    </xf>
    <xf numFmtId="43" fontId="12" fillId="0" borderId="0" xfId="0" applyNumberFormat="1" applyFont="1" applyFill="1" applyBorder="1" applyAlignment="1" applyProtection="1">
      <alignment horizontal="center" vertical="center" wrapText="1"/>
      <protection locked="0"/>
    </xf>
    <xf numFmtId="0" fontId="0" fillId="3" borderId="9" xfId="0" applyFont="1" applyFill="1" applyBorder="1" applyAlignment="1">
      <alignment horizontal="center" vertical="center" wrapText="1"/>
    </xf>
    <xf numFmtId="0" fontId="7" fillId="0" borderId="0" xfId="0" applyFont="1" applyFill="1"/>
    <xf numFmtId="0" fontId="43" fillId="0" borderId="0" xfId="0" applyFont="1"/>
    <xf numFmtId="164" fontId="0" fillId="0" borderId="10" xfId="1" applyFont="1" applyFill="1" applyBorder="1" applyAlignment="1" applyProtection="1">
      <alignment horizontal="center" vertical="center"/>
    </xf>
    <xf numFmtId="0" fontId="29" fillId="2" borderId="9" xfId="0" applyFont="1" applyFill="1" applyBorder="1" applyAlignment="1">
      <alignment horizontal="center" vertical="center" wrapText="1"/>
    </xf>
    <xf numFmtId="4" fontId="0" fillId="2" borderId="9" xfId="0" applyNumberFormat="1" applyFont="1" applyFill="1" applyBorder="1" applyAlignment="1">
      <alignment horizontal="center"/>
    </xf>
    <xf numFmtId="0" fontId="0" fillId="2" borderId="9" xfId="2" applyNumberFormat="1" applyFont="1" applyFill="1" applyBorder="1" applyAlignment="1">
      <alignment horizontal="center"/>
    </xf>
    <xf numFmtId="9" fontId="11" fillId="3" borderId="10" xfId="0" applyNumberFormat="1" applyFont="1" applyFill="1" applyBorder="1" applyAlignment="1">
      <alignment horizontal="center" wrapText="1"/>
    </xf>
    <xf numFmtId="0" fontId="29" fillId="2" borderId="9" xfId="0" applyFont="1" applyFill="1" applyBorder="1" applyAlignment="1">
      <alignment horizontal="center" vertical="center" wrapText="1"/>
    </xf>
    <xf numFmtId="4" fontId="6" fillId="4" borderId="9" xfId="0" applyNumberFormat="1" applyFont="1" applyFill="1" applyBorder="1"/>
    <xf numFmtId="0" fontId="29" fillId="2" borderId="28" xfId="0" applyFont="1" applyFill="1" applyBorder="1" applyAlignment="1">
      <alignment horizontal="center" vertical="center" wrapText="1"/>
    </xf>
    <xf numFmtId="169" fontId="29" fillId="2" borderId="28" xfId="0" applyNumberFormat="1" applyFont="1" applyFill="1" applyBorder="1" applyAlignment="1">
      <alignment horizontal="center" vertical="center" wrapText="1"/>
    </xf>
    <xf numFmtId="169" fontId="29" fillId="2" borderId="9" xfId="0" applyNumberFormat="1" applyFont="1" applyFill="1" applyBorder="1" applyAlignment="1">
      <alignment horizontal="center" vertical="center" wrapText="1"/>
    </xf>
    <xf numFmtId="0" fontId="29" fillId="2" borderId="9" xfId="0" applyFont="1" applyFill="1" applyBorder="1" applyAlignment="1">
      <alignment horizontal="center" vertical="center" wrapText="1"/>
    </xf>
    <xf numFmtId="0" fontId="0" fillId="0" borderId="0" xfId="0" applyFont="1" applyAlignment="1">
      <alignment horizontal="center" vertical="center"/>
    </xf>
    <xf numFmtId="0" fontId="7" fillId="0" borderId="0" xfId="0" applyFont="1"/>
    <xf numFmtId="9" fontId="0" fillId="0" borderId="9" xfId="0" applyNumberFormat="1" applyFont="1" applyFill="1" applyBorder="1" applyAlignment="1">
      <alignment horizontal="center"/>
    </xf>
    <xf numFmtId="9" fontId="22" fillId="0" borderId="9" xfId="0" applyNumberFormat="1" applyFont="1" applyFill="1" applyBorder="1" applyAlignment="1" applyProtection="1">
      <alignment horizontal="center" vertical="center" wrapText="1"/>
      <protection locked="0"/>
    </xf>
    <xf numFmtId="0" fontId="0" fillId="4" borderId="9" xfId="2" applyNumberFormat="1" applyFont="1" applyFill="1" applyBorder="1" applyAlignment="1">
      <alignment horizontal="right"/>
    </xf>
    <xf numFmtId="43" fontId="0" fillId="4" borderId="9" xfId="2" applyFont="1" applyFill="1" applyBorder="1" applyAlignment="1" applyProtection="1">
      <alignment horizontal="right"/>
      <protection locked="0"/>
    </xf>
    <xf numFmtId="43" fontId="12" fillId="0" borderId="0" xfId="2" applyFont="1" applyFill="1" applyAlignment="1">
      <alignment horizontal="center"/>
    </xf>
    <xf numFmtId="166" fontId="12" fillId="0" borderId="0" xfId="0" applyNumberFormat="1" applyFont="1" applyFill="1" applyAlignment="1">
      <alignment horizontal="center"/>
    </xf>
    <xf numFmtId="0" fontId="2" fillId="2" borderId="0" xfId="0" applyFont="1" applyFill="1" applyBorder="1"/>
    <xf numFmtId="43" fontId="0" fillId="0" borderId="0" xfId="2" applyNumberFormat="1" applyFont="1" applyAlignment="1">
      <alignment horizontal="center"/>
    </xf>
    <xf numFmtId="0" fontId="6" fillId="0" borderId="9" xfId="0" applyFont="1" applyBorder="1" applyAlignment="1">
      <alignment horizontal="center"/>
    </xf>
    <xf numFmtId="10" fontId="12" fillId="4" borderId="2" xfId="7" applyNumberFormat="1" applyFont="1" applyFill="1" applyBorder="1" applyAlignment="1" applyProtection="1">
      <alignment horizontal="center"/>
      <protection locked="0"/>
    </xf>
    <xf numFmtId="0" fontId="15" fillId="0" borderId="0" xfId="0" applyFont="1" applyFill="1" applyBorder="1" applyAlignment="1" applyProtection="1">
      <alignment horizontal="left" vertical="top"/>
      <protection locked="0"/>
    </xf>
    <xf numFmtId="0" fontId="12" fillId="0" borderId="9" xfId="0" applyFont="1" applyBorder="1" applyAlignment="1">
      <alignment horizontal="center" vertical="center"/>
    </xf>
    <xf numFmtId="0" fontId="29" fillId="0" borderId="16" xfId="0" applyFont="1" applyBorder="1" applyAlignment="1">
      <alignment horizontal="center" vertical="center" wrapText="1"/>
    </xf>
    <xf numFmtId="0" fontId="12" fillId="0" borderId="17" xfId="0" applyFont="1" applyBorder="1" applyAlignment="1">
      <alignment horizontal="left" vertical="center" wrapText="1"/>
    </xf>
    <xf numFmtId="0" fontId="12" fillId="0" borderId="17" xfId="0" applyFont="1" applyBorder="1" applyAlignment="1">
      <alignment horizontal="center" vertical="center" wrapText="1"/>
    </xf>
    <xf numFmtId="0" fontId="29" fillId="0" borderId="17" xfId="0" applyFont="1" applyBorder="1" applyAlignment="1">
      <alignment horizontal="center" vertical="center" wrapText="1"/>
    </xf>
    <xf numFmtId="44" fontId="29" fillId="0" borderId="17" xfId="5" applyFont="1" applyBorder="1" applyAlignment="1">
      <alignment horizontal="center" vertical="center" wrapText="1"/>
    </xf>
    <xf numFmtId="44" fontId="29" fillId="12" borderId="30" xfId="5" applyFont="1" applyFill="1" applyBorder="1" applyAlignment="1">
      <alignment horizontal="center" vertical="center" wrapText="1"/>
    </xf>
    <xf numFmtId="0" fontId="28" fillId="12" borderId="45" xfId="0" applyFont="1" applyFill="1" applyBorder="1" applyAlignment="1">
      <alignment horizontal="center" vertical="center" wrapText="1"/>
    </xf>
    <xf numFmtId="0" fontId="28" fillId="12" borderId="46" xfId="0" applyFont="1" applyFill="1" applyBorder="1" applyAlignment="1">
      <alignment horizontal="center" vertical="center" wrapText="1"/>
    </xf>
    <xf numFmtId="0" fontId="28" fillId="12" borderId="47" xfId="0" applyFont="1" applyFill="1" applyBorder="1" applyAlignment="1">
      <alignment horizontal="center" vertical="center" wrapText="1"/>
    </xf>
    <xf numFmtId="43" fontId="6" fillId="0" borderId="9" xfId="0" applyNumberFormat="1" applyFont="1" applyBorder="1" applyAlignment="1"/>
    <xf numFmtId="0" fontId="6" fillId="7" borderId="17" xfId="0" applyFont="1" applyFill="1" applyBorder="1" applyAlignment="1">
      <alignment horizontal="left" wrapText="1"/>
    </xf>
    <xf numFmtId="0" fontId="32" fillId="0" borderId="10" xfId="0" applyFont="1" applyBorder="1" applyAlignment="1">
      <alignment vertical="center" wrapText="1"/>
    </xf>
    <xf numFmtId="0" fontId="24" fillId="11" borderId="10" xfId="0" applyFont="1" applyFill="1" applyBorder="1" applyAlignment="1">
      <alignment horizontal="center" vertical="center" wrapText="1"/>
    </xf>
    <xf numFmtId="0" fontId="0" fillId="0" borderId="9" xfId="0" applyFont="1" applyBorder="1" applyAlignment="1">
      <alignment horizontal="center" vertical="center"/>
    </xf>
    <xf numFmtId="43" fontId="16" fillId="0" borderId="9" xfId="2" applyFont="1" applyBorder="1" applyAlignment="1">
      <alignment horizontal="center" wrapText="1"/>
    </xf>
    <xf numFmtId="1" fontId="6" fillId="4" borderId="21" xfId="0" applyNumberFormat="1" applyFont="1" applyFill="1" applyBorder="1" applyAlignment="1" applyProtection="1">
      <alignment horizontal="left" vertical="center"/>
      <protection locked="0"/>
    </xf>
    <xf numFmtId="0" fontId="32" fillId="0" borderId="10" xfId="0" applyFont="1" applyBorder="1" applyAlignment="1">
      <alignment vertical="center" wrapText="1"/>
    </xf>
    <xf numFmtId="0" fontId="24" fillId="11" borderId="10" xfId="0" applyFont="1" applyFill="1" applyBorder="1" applyAlignment="1">
      <alignment horizontal="center" vertical="center" wrapText="1"/>
    </xf>
    <xf numFmtId="164" fontId="0" fillId="0" borderId="9" xfId="1" applyFont="1" applyFill="1" applyBorder="1" applyAlignment="1" applyProtection="1">
      <alignment horizontal="center" vertical="center"/>
      <protection locked="0"/>
    </xf>
    <xf numFmtId="0" fontId="24" fillId="11" borderId="10" xfId="0" applyFont="1" applyFill="1" applyBorder="1" applyAlignment="1">
      <alignment vertical="center" wrapText="1"/>
    </xf>
    <xf numFmtId="0" fontId="24" fillId="11" borderId="15" xfId="0" applyFont="1" applyFill="1" applyBorder="1" applyAlignment="1">
      <alignment vertical="center" wrapText="1"/>
    </xf>
    <xf numFmtId="0" fontId="22" fillId="0" borderId="9" xfId="0" applyFont="1" applyFill="1" applyBorder="1" applyAlignment="1">
      <alignment horizontal="left" vertical="center" wrapText="1"/>
    </xf>
    <xf numFmtId="0" fontId="12" fillId="2" borderId="10" xfId="0" applyFont="1" applyFill="1" applyBorder="1"/>
    <xf numFmtId="4" fontId="0" fillId="2" borderId="16" xfId="0" applyNumberFormat="1" applyFont="1" applyFill="1" applyBorder="1"/>
    <xf numFmtId="4" fontId="0" fillId="2" borderId="17" xfId="0" applyNumberFormat="1" applyFont="1" applyFill="1" applyBorder="1"/>
    <xf numFmtId="4" fontId="0" fillId="2" borderId="30" xfId="0" applyNumberFormat="1" applyFont="1" applyFill="1" applyBorder="1"/>
    <xf numFmtId="10" fontId="38" fillId="3" borderId="8" xfId="0" applyNumberFormat="1" applyFont="1" applyFill="1" applyBorder="1" applyAlignment="1">
      <alignment horizontal="center"/>
    </xf>
    <xf numFmtId="0" fontId="11" fillId="3" borderId="52" xfId="0" applyFont="1" applyFill="1" applyBorder="1" applyAlignment="1">
      <alignment horizontal="center" vertical="center" wrapText="1"/>
    </xf>
    <xf numFmtId="4" fontId="12" fillId="2" borderId="63" xfId="0" applyNumberFormat="1" applyFont="1" applyFill="1" applyBorder="1"/>
    <xf numFmtId="4" fontId="12" fillId="2" borderId="17" xfId="0" applyNumberFormat="1" applyFont="1" applyFill="1" applyBorder="1"/>
    <xf numFmtId="4" fontId="12" fillId="2" borderId="31" xfId="0" applyNumberFormat="1" applyFont="1" applyFill="1" applyBorder="1"/>
    <xf numFmtId="4" fontId="12" fillId="2" borderId="30" xfId="0" applyNumberFormat="1" applyFont="1" applyFill="1" applyBorder="1"/>
    <xf numFmtId="43" fontId="6" fillId="11" borderId="2" xfId="1" applyNumberFormat="1" applyFont="1" applyFill="1" applyBorder="1" applyAlignment="1">
      <alignment horizontal="center" vertical="center"/>
    </xf>
    <xf numFmtId="0" fontId="6" fillId="0" borderId="0" xfId="0" applyFont="1" applyAlignment="1">
      <alignment horizontal="center"/>
    </xf>
    <xf numFmtId="0" fontId="6" fillId="0" borderId="10" xfId="0" applyFont="1" applyFill="1" applyBorder="1" applyAlignment="1">
      <alignment horizontal="center" vertical="center"/>
    </xf>
    <xf numFmtId="0" fontId="31" fillId="0" borderId="0" xfId="0" applyFont="1" applyBorder="1" applyAlignment="1">
      <alignment horizontal="center" vertical="center"/>
    </xf>
    <xf numFmtId="0" fontId="32" fillId="0" borderId="0" xfId="0" applyFont="1" applyBorder="1" applyAlignment="1">
      <alignment vertical="center" wrapText="1"/>
    </xf>
    <xf numFmtId="0" fontId="22" fillId="0" borderId="0" xfId="0" applyFont="1" applyFill="1" applyBorder="1" applyAlignment="1">
      <alignment horizontal="left" vertical="center" wrapText="1"/>
    </xf>
    <xf numFmtId="0" fontId="0" fillId="0" borderId="0" xfId="2" applyNumberFormat="1" applyFont="1" applyBorder="1" applyAlignment="1">
      <alignment horizontal="center" vertical="center"/>
    </xf>
    <xf numFmtId="0" fontId="0" fillId="0" borderId="0" xfId="1" applyNumberFormat="1" applyFont="1" applyBorder="1" applyAlignment="1">
      <alignment horizontal="center" vertical="center"/>
    </xf>
    <xf numFmtId="164" fontId="0" fillId="0" borderId="0" xfId="1" applyFont="1" applyFill="1" applyBorder="1" applyAlignment="1" applyProtection="1">
      <alignment horizontal="center" vertical="center"/>
      <protection locked="0"/>
    </xf>
    <xf numFmtId="43" fontId="0" fillId="0" borderId="10" xfId="1" applyNumberFormat="1" applyFont="1" applyFill="1" applyBorder="1" applyAlignment="1">
      <alignment horizontal="center" vertical="center"/>
    </xf>
    <xf numFmtId="0" fontId="8" fillId="9" borderId="0" xfId="0" applyFont="1" applyFill="1" applyAlignment="1">
      <alignment horizontal="left" vertical="center" wrapText="1"/>
    </xf>
    <xf numFmtId="0" fontId="6" fillId="0" borderId="9" xfId="0" applyFont="1" applyBorder="1" applyAlignment="1">
      <alignment horizontal="center" vertical="center" wrapText="1"/>
    </xf>
    <xf numFmtId="0" fontId="0" fillId="4" borderId="23" xfId="0" applyFont="1" applyFill="1" applyBorder="1" applyAlignment="1" applyProtection="1">
      <alignment horizontal="left" vertical="top"/>
      <protection locked="0"/>
    </xf>
    <xf numFmtId="0" fontId="0" fillId="4" borderId="11" xfId="0" applyFont="1" applyFill="1" applyBorder="1" applyAlignment="1" applyProtection="1">
      <alignment horizontal="left" vertical="top"/>
      <protection locked="0"/>
    </xf>
    <xf numFmtId="0" fontId="0" fillId="4" borderId="27" xfId="0" applyFont="1" applyFill="1" applyBorder="1" applyAlignment="1" applyProtection="1">
      <alignment horizontal="left" vertical="top"/>
      <protection locked="0"/>
    </xf>
    <xf numFmtId="0" fontId="0" fillId="4" borderId="25" xfId="0" applyFont="1" applyFill="1" applyBorder="1" applyAlignment="1" applyProtection="1">
      <alignment horizontal="left" vertical="top"/>
      <protection locked="0"/>
    </xf>
    <xf numFmtId="0" fontId="0" fillId="4" borderId="0" xfId="0" applyFont="1" applyFill="1" applyAlignment="1" applyProtection="1">
      <alignment horizontal="left" vertical="top"/>
      <protection locked="0"/>
    </xf>
    <xf numFmtId="0" fontId="0" fillId="4" borderId="14" xfId="0" applyFont="1" applyFill="1" applyBorder="1" applyAlignment="1" applyProtection="1">
      <alignment horizontal="left" vertical="top"/>
      <protection locked="0"/>
    </xf>
    <xf numFmtId="0" fontId="0" fillId="4" borderId="26" xfId="0" applyFont="1" applyFill="1" applyBorder="1" applyAlignment="1" applyProtection="1">
      <alignment horizontal="left" vertical="top"/>
      <protection locked="0"/>
    </xf>
    <xf numFmtId="0" fontId="0" fillId="4" borderId="4" xfId="0" applyFont="1" applyFill="1" applyBorder="1" applyAlignment="1" applyProtection="1">
      <alignment horizontal="left" vertical="top"/>
      <protection locked="0"/>
    </xf>
    <xf numFmtId="0" fontId="0" fillId="4" borderId="20" xfId="0" applyFont="1" applyFill="1" applyBorder="1" applyAlignment="1" applyProtection="1">
      <alignment horizontal="left" vertical="top"/>
      <protection locked="0"/>
    </xf>
    <xf numFmtId="0" fontId="5" fillId="0" borderId="0" xfId="0" applyFont="1" applyAlignment="1">
      <alignment horizontal="center"/>
    </xf>
    <xf numFmtId="0" fontId="25" fillId="0" borderId="0" xfId="0" applyFont="1" applyAlignment="1">
      <alignment horizontal="center"/>
    </xf>
    <xf numFmtId="0" fontId="10" fillId="5" borderId="0" xfId="0" applyFont="1" applyFill="1" applyAlignment="1">
      <alignment horizontal="center" wrapText="1"/>
    </xf>
    <xf numFmtId="0" fontId="6" fillId="4" borderId="9" xfId="0" applyFont="1" applyFill="1" applyBorder="1" applyAlignment="1" applyProtection="1">
      <alignment horizontal="left" vertical="center"/>
      <protection locked="0"/>
    </xf>
    <xf numFmtId="0" fontId="6" fillId="4" borderId="10" xfId="0" applyFont="1" applyFill="1" applyBorder="1" applyAlignment="1" applyProtection="1">
      <alignment horizontal="center" vertical="center"/>
      <protection locked="0"/>
    </xf>
    <xf numFmtId="0" fontId="6" fillId="4" borderId="15" xfId="0" applyFont="1" applyFill="1" applyBorder="1" applyAlignment="1" applyProtection="1">
      <alignment horizontal="center" vertical="center"/>
      <protection locked="0"/>
    </xf>
    <xf numFmtId="0" fontId="26" fillId="0" borderId="0" xfId="0" applyFont="1" applyBorder="1" applyAlignment="1">
      <alignment horizontal="left"/>
    </xf>
    <xf numFmtId="0" fontId="5" fillId="2" borderId="0" xfId="0" applyFont="1" applyFill="1" applyAlignment="1">
      <alignment horizontal="center"/>
    </xf>
    <xf numFmtId="0" fontId="21" fillId="2" borderId="0" xfId="0" applyFont="1" applyFill="1" applyBorder="1" applyAlignment="1">
      <alignment horizontal="left" vertical="center" wrapText="1"/>
    </xf>
    <xf numFmtId="0" fontId="27" fillId="2" borderId="0" xfId="0" applyFont="1" applyFill="1" applyAlignment="1">
      <alignment horizontal="left" vertical="center" wrapText="1"/>
    </xf>
    <xf numFmtId="0" fontId="28" fillId="2" borderId="32" xfId="0" applyFont="1" applyFill="1" applyBorder="1" applyAlignment="1">
      <alignment horizontal="right" vertical="center" wrapText="1"/>
    </xf>
    <xf numFmtId="0" fontId="28" fillId="2" borderId="33" xfId="0" applyFont="1" applyFill="1" applyBorder="1" applyAlignment="1">
      <alignment horizontal="right" vertical="center" wrapText="1"/>
    </xf>
    <xf numFmtId="0" fontId="28" fillId="2" borderId="39" xfId="0" applyFont="1" applyFill="1" applyBorder="1" applyAlignment="1">
      <alignment horizontal="right" vertical="center" wrapText="1"/>
    </xf>
    <xf numFmtId="0" fontId="42" fillId="8" borderId="50" xfId="0" applyFont="1" applyFill="1" applyBorder="1" applyAlignment="1">
      <alignment horizontal="center" vertical="center"/>
    </xf>
    <xf numFmtId="0" fontId="42" fillId="8" borderId="48" xfId="0" applyFont="1" applyFill="1" applyBorder="1" applyAlignment="1">
      <alignment horizontal="center" vertical="center"/>
    </xf>
    <xf numFmtId="0" fontId="42" fillId="8" borderId="49" xfId="0" applyFont="1" applyFill="1" applyBorder="1" applyAlignment="1">
      <alignment horizontal="center" vertical="center"/>
    </xf>
    <xf numFmtId="0" fontId="6" fillId="0" borderId="9" xfId="0" applyFont="1" applyFill="1" applyBorder="1" applyAlignment="1" applyProtection="1">
      <alignment horizontal="left" vertical="center"/>
      <protection locked="0"/>
    </xf>
    <xf numFmtId="0" fontId="6" fillId="0" borderId="10" xfId="0" applyFont="1" applyFill="1" applyBorder="1" applyAlignment="1" applyProtection="1">
      <alignment horizontal="center" vertical="center"/>
      <protection locked="0"/>
    </xf>
    <xf numFmtId="0" fontId="6" fillId="0" borderId="15" xfId="0" applyFont="1" applyFill="1" applyBorder="1" applyAlignment="1" applyProtection="1">
      <alignment horizontal="center" vertical="center"/>
      <protection locked="0"/>
    </xf>
    <xf numFmtId="0" fontId="26" fillId="2" borderId="0" xfId="0" applyFont="1" applyFill="1" applyBorder="1" applyAlignment="1">
      <alignment horizontal="left"/>
    </xf>
    <xf numFmtId="44" fontId="29" fillId="2" borderId="24" xfId="5" applyFont="1" applyFill="1" applyBorder="1" applyAlignment="1" applyProtection="1">
      <alignment horizontal="center" vertical="center" wrapText="1"/>
    </xf>
    <xf numFmtId="44" fontId="29" fillId="2" borderId="55" xfId="5" applyFont="1" applyFill="1" applyBorder="1" applyAlignment="1" applyProtection="1">
      <alignment horizontal="center" vertical="center" wrapText="1"/>
    </xf>
    <xf numFmtId="44" fontId="28" fillId="2" borderId="51" xfId="5" applyFont="1" applyFill="1" applyBorder="1" applyAlignment="1" applyProtection="1">
      <alignment horizontal="center" vertical="center" wrapText="1"/>
    </xf>
    <xf numFmtId="44" fontId="28" fillId="2" borderId="56" xfId="5" applyFont="1" applyFill="1" applyBorder="1" applyAlignment="1" applyProtection="1">
      <alignment horizontal="center" vertical="center" wrapText="1"/>
    </xf>
    <xf numFmtId="0" fontId="28" fillId="2" borderId="37" xfId="0" applyFont="1" applyFill="1" applyBorder="1" applyAlignment="1">
      <alignment horizontal="right" vertical="center" wrapText="1"/>
    </xf>
    <xf numFmtId="0" fontId="28" fillId="2" borderId="36" xfId="0" applyFont="1" applyFill="1" applyBorder="1" applyAlignment="1">
      <alignment horizontal="right" vertical="center" wrapText="1"/>
    </xf>
    <xf numFmtId="0" fontId="11" fillId="11" borderId="32" xfId="0" applyFont="1" applyFill="1" applyBorder="1" applyAlignment="1">
      <alignment horizontal="center" vertical="center" wrapText="1"/>
    </xf>
    <xf numFmtId="0" fontId="11" fillId="11" borderId="42" xfId="0" applyFont="1" applyFill="1" applyBorder="1" applyAlignment="1">
      <alignment horizontal="center" vertical="center" wrapText="1"/>
    </xf>
    <xf numFmtId="0" fontId="27" fillId="2" borderId="44" xfId="0" applyFont="1" applyFill="1" applyBorder="1" applyAlignment="1">
      <alignment horizontal="center" vertical="center" wrapText="1"/>
    </xf>
    <xf numFmtId="0" fontId="27" fillId="2" borderId="20" xfId="0" applyFont="1" applyFill="1" applyBorder="1" applyAlignment="1">
      <alignment horizontal="center" vertical="center" wrapText="1"/>
    </xf>
    <xf numFmtId="0" fontId="27" fillId="2" borderId="41" xfId="0" applyFont="1" applyFill="1" applyBorder="1" applyAlignment="1">
      <alignment horizontal="center" vertical="center" wrapText="1"/>
    </xf>
    <xf numFmtId="0" fontId="27" fillId="2" borderId="15"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9" xfId="0" applyFont="1" applyFill="1" applyBorder="1" applyAlignment="1">
      <alignment horizontal="center" vertical="center" wrapText="1"/>
    </xf>
    <xf numFmtId="0" fontId="29" fillId="2" borderId="7" xfId="0" applyFont="1" applyFill="1" applyBorder="1" applyAlignment="1">
      <alignment horizontal="center" vertical="center" wrapText="1"/>
    </xf>
    <xf numFmtId="0" fontId="29" fillId="2" borderId="9" xfId="0" applyFont="1" applyFill="1" applyBorder="1" applyAlignment="1">
      <alignment horizontal="center" vertical="center" wrapText="1"/>
    </xf>
    <xf numFmtId="0" fontId="29" fillId="2" borderId="52" xfId="0" applyFont="1" applyFill="1" applyBorder="1" applyAlignment="1">
      <alignment horizontal="center" vertical="center" wrapText="1"/>
    </xf>
    <xf numFmtId="0" fontId="29" fillId="2" borderId="11" xfId="0" applyFont="1" applyFill="1" applyBorder="1" applyAlignment="1">
      <alignment horizontal="center" vertical="center" wrapText="1"/>
    </xf>
    <xf numFmtId="0" fontId="29" fillId="2" borderId="27" xfId="0" applyFont="1" applyFill="1" applyBorder="1" applyAlignment="1">
      <alignment horizontal="center" vertical="center" wrapText="1"/>
    </xf>
    <xf numFmtId="0" fontId="29" fillId="2" borderId="53" xfId="0" applyFont="1" applyFill="1" applyBorder="1" applyAlignment="1">
      <alignment horizontal="center" vertical="center" wrapText="1"/>
    </xf>
    <xf numFmtId="0" fontId="29" fillId="2" borderId="5" xfId="0" applyFont="1" applyFill="1" applyBorder="1" applyAlignment="1">
      <alignment horizontal="center" vertical="center" wrapText="1"/>
    </xf>
    <xf numFmtId="0" fontId="29" fillId="2" borderId="54" xfId="0" applyFont="1" applyFill="1" applyBorder="1" applyAlignment="1">
      <alignment horizontal="center" vertical="center" wrapText="1"/>
    </xf>
    <xf numFmtId="0" fontId="38" fillId="13" borderId="26" xfId="0" applyFont="1" applyFill="1" applyBorder="1" applyAlignment="1" applyProtection="1">
      <alignment horizontal="left" vertical="center" wrapText="1"/>
      <protection locked="0"/>
    </xf>
    <xf numFmtId="0" fontId="38" fillId="13" borderId="4" xfId="0" applyFont="1" applyFill="1" applyBorder="1" applyAlignment="1" applyProtection="1">
      <alignment horizontal="left" vertical="center" wrapText="1"/>
      <protection locked="0"/>
    </xf>
    <xf numFmtId="0" fontId="7" fillId="0" borderId="11" xfId="0" applyFont="1" applyBorder="1" applyAlignment="1">
      <alignment horizontal="left" wrapText="1"/>
    </xf>
    <xf numFmtId="0" fontId="7" fillId="0" borderId="11" xfId="0" applyFont="1" applyFill="1" applyBorder="1" applyAlignment="1">
      <alignment horizontal="left" wrapText="1"/>
    </xf>
    <xf numFmtId="43" fontId="12" fillId="0" borderId="9" xfId="0" applyNumberFormat="1" applyFont="1" applyFill="1" applyBorder="1" applyAlignment="1" applyProtection="1">
      <alignment horizontal="center" vertical="center" wrapText="1"/>
    </xf>
    <xf numFmtId="43" fontId="12" fillId="0" borderId="9" xfId="0" applyNumberFormat="1" applyFont="1" applyFill="1" applyBorder="1" applyAlignment="1" applyProtection="1">
      <alignment horizontal="center" vertical="center" wrapText="1"/>
      <protection locked="0"/>
    </xf>
    <xf numFmtId="0" fontId="8" fillId="9" borderId="0" xfId="0" applyFont="1" applyFill="1" applyAlignment="1">
      <alignment horizontal="left"/>
    </xf>
    <xf numFmtId="43" fontId="0" fillId="0" borderId="9" xfId="2" applyFont="1" applyFill="1" applyBorder="1" applyAlignment="1" applyProtection="1">
      <alignment horizontal="center" wrapText="1"/>
      <protection locked="0"/>
    </xf>
    <xf numFmtId="10" fontId="28" fillId="3" borderId="9" xfId="0" applyNumberFormat="1" applyFont="1" applyFill="1" applyBorder="1" applyAlignment="1" applyProtection="1">
      <alignment horizontal="center" vertical="center" wrapText="1"/>
      <protection locked="0"/>
    </xf>
    <xf numFmtId="0" fontId="6" fillId="3" borderId="9" xfId="0" applyFont="1" applyFill="1" applyBorder="1" applyAlignment="1">
      <alignment horizontal="center" vertical="center" wrapText="1"/>
    </xf>
    <xf numFmtId="0" fontId="27" fillId="0" borderId="9" xfId="0" applyFont="1" applyFill="1" applyBorder="1" applyAlignment="1" applyProtection="1">
      <alignment horizontal="center" vertical="center" wrapText="1"/>
      <protection locked="0"/>
    </xf>
    <xf numFmtId="0" fontId="27" fillId="4" borderId="9" xfId="0" applyFont="1" applyFill="1" applyBorder="1" applyAlignment="1" applyProtection="1">
      <alignment horizontal="center" vertical="center" wrapText="1"/>
      <protection locked="0"/>
    </xf>
    <xf numFmtId="0" fontId="29" fillId="0" borderId="9" xfId="0" applyFont="1" applyFill="1" applyBorder="1" applyAlignment="1" applyProtection="1">
      <alignment horizontal="left" vertical="center" wrapText="1"/>
      <protection locked="0"/>
    </xf>
    <xf numFmtId="10" fontId="21" fillId="3" borderId="9" xfId="0" applyNumberFormat="1" applyFont="1" applyFill="1" applyBorder="1" applyAlignment="1" applyProtection="1">
      <alignment horizontal="center" vertical="center" wrapText="1"/>
      <protection locked="0"/>
    </xf>
    <xf numFmtId="0" fontId="15" fillId="0" borderId="9" xfId="0" applyFont="1" applyBorder="1" applyAlignment="1">
      <alignment horizontal="left" wrapText="1"/>
    </xf>
    <xf numFmtId="0" fontId="6" fillId="0" borderId="0" xfId="0" applyFont="1" applyAlignment="1">
      <alignment horizontal="center"/>
    </xf>
    <xf numFmtId="0" fontId="6" fillId="3" borderId="10"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13" fillId="0" borderId="11" xfId="0" applyFont="1" applyFill="1" applyBorder="1" applyAlignment="1">
      <alignment horizontal="left" wrapText="1"/>
    </xf>
    <xf numFmtId="9" fontId="13" fillId="0" borderId="0" xfId="0" applyNumberFormat="1" applyFont="1" applyFill="1" applyAlignment="1">
      <alignment horizontal="left" wrapText="1"/>
    </xf>
    <xf numFmtId="0" fontId="34" fillId="0" borderId="0" xfId="0" applyFont="1" applyAlignment="1">
      <alignment horizontal="center"/>
    </xf>
    <xf numFmtId="0" fontId="0" fillId="0" borderId="0" xfId="0" applyFont="1" applyAlignment="1">
      <alignment horizontal="center" vertical="center" wrapText="1"/>
    </xf>
    <xf numFmtId="0" fontId="20" fillId="0" borderId="0" xfId="0" applyFont="1" applyFill="1" applyAlignment="1">
      <alignment horizontal="left" vertical="center" wrapText="1"/>
    </xf>
    <xf numFmtId="0" fontId="6" fillId="0" borderId="9" xfId="0" applyFont="1" applyFill="1" applyBorder="1" applyAlignment="1" applyProtection="1">
      <alignment horizontal="center" vertical="center" wrapText="1"/>
      <protection locked="0"/>
    </xf>
    <xf numFmtId="0" fontId="15" fillId="0" borderId="10" xfId="0" applyFont="1" applyBorder="1" applyAlignment="1">
      <alignment horizontal="left" wrapText="1"/>
    </xf>
    <xf numFmtId="0" fontId="15" fillId="0" borderId="12" xfId="0" applyFont="1" applyBorder="1" applyAlignment="1">
      <alignment horizontal="left" wrapText="1"/>
    </xf>
    <xf numFmtId="0" fontId="15" fillId="0" borderId="15" xfId="0" applyFont="1" applyBorder="1" applyAlignment="1">
      <alignment horizontal="left" wrapText="1"/>
    </xf>
    <xf numFmtId="0" fontId="13" fillId="0" borderId="0" xfId="0" applyFont="1" applyFill="1" applyAlignment="1">
      <alignment horizontal="left" vertical="top" wrapText="1"/>
    </xf>
    <xf numFmtId="0" fontId="7" fillId="0" borderId="11" xfId="0" applyFont="1" applyFill="1" applyBorder="1" applyAlignment="1">
      <alignment horizontal="left" vertical="top" wrapText="1"/>
    </xf>
    <xf numFmtId="0" fontId="6" fillId="5" borderId="4" xfId="0" applyFont="1" applyFill="1" applyBorder="1" applyAlignment="1">
      <alignment horizontal="center"/>
    </xf>
    <xf numFmtId="0" fontId="8" fillId="8" borderId="6" xfId="0" applyFont="1" applyFill="1" applyBorder="1" applyAlignment="1">
      <alignment horizontal="center" wrapText="1"/>
    </xf>
    <xf numFmtId="0" fontId="8" fillId="8" borderId="13" xfId="0" applyFont="1" applyFill="1" applyBorder="1" applyAlignment="1">
      <alignment horizontal="center" wrapText="1"/>
    </xf>
    <xf numFmtId="0" fontId="8" fillId="8" borderId="18" xfId="0" applyFont="1" applyFill="1" applyBorder="1" applyAlignment="1">
      <alignment horizontal="center" wrapText="1"/>
    </xf>
    <xf numFmtId="0" fontId="44" fillId="0" borderId="9" xfId="0" applyFont="1" applyBorder="1" applyAlignment="1">
      <alignment horizontal="center" wrapText="1"/>
    </xf>
    <xf numFmtId="0" fontId="6" fillId="0" borderId="9" xfId="0" applyFont="1" applyBorder="1" applyAlignment="1">
      <alignment horizontal="right"/>
    </xf>
    <xf numFmtId="0" fontId="0" fillId="0" borderId="9" xfId="0" applyFont="1" applyBorder="1" applyAlignment="1">
      <alignment horizontal="left"/>
    </xf>
    <xf numFmtId="0" fontId="15" fillId="0" borderId="10" xfId="0" applyFont="1" applyFill="1" applyBorder="1" applyAlignment="1">
      <alignment horizontal="left" wrapText="1"/>
    </xf>
    <xf numFmtId="0" fontId="15" fillId="0" borderId="12" xfId="0" applyFont="1" applyFill="1" applyBorder="1" applyAlignment="1">
      <alignment horizontal="left" wrapText="1"/>
    </xf>
    <xf numFmtId="0" fontId="15" fillId="0" borderId="15" xfId="0" applyFont="1" applyFill="1" applyBorder="1" applyAlignment="1">
      <alignment horizontal="left" wrapText="1"/>
    </xf>
    <xf numFmtId="0" fontId="6" fillId="5" borderId="0" xfId="0" applyFont="1" applyFill="1" applyAlignment="1">
      <alignment horizontal="left"/>
    </xf>
    <xf numFmtId="0" fontId="30" fillId="0" borderId="0" xfId="0" applyFont="1" applyFill="1" applyBorder="1" applyAlignment="1">
      <alignment horizontal="left" wrapText="1"/>
    </xf>
    <xf numFmtId="43" fontId="15" fillId="0" borderId="9" xfId="2" applyFont="1" applyBorder="1" applyAlignment="1">
      <alignment horizontal="center" wrapText="1"/>
    </xf>
    <xf numFmtId="0" fontId="0" fillId="0" borderId="9" xfId="0" applyFont="1" applyBorder="1" applyAlignment="1">
      <alignment horizontal="left" wrapText="1"/>
    </xf>
    <xf numFmtId="0" fontId="11" fillId="0" borderId="10" xfId="0" applyFont="1" applyBorder="1" applyAlignment="1">
      <alignment horizontal="center"/>
    </xf>
    <xf numFmtId="0" fontId="11" fillId="0" borderId="12" xfId="0" applyFont="1" applyBorder="1" applyAlignment="1">
      <alignment horizontal="center"/>
    </xf>
    <xf numFmtId="0" fontId="11" fillId="0" borderId="15" xfId="0" applyFont="1" applyBorder="1" applyAlignment="1">
      <alignment horizontal="center"/>
    </xf>
    <xf numFmtId="0" fontId="23" fillId="0" borderId="0" xfId="0" applyFont="1" applyBorder="1" applyAlignment="1" applyProtection="1">
      <alignment horizontal="left" vertical="center" wrapText="1"/>
      <protection locked="0"/>
    </xf>
    <xf numFmtId="0" fontId="6" fillId="3" borderId="9" xfId="0" applyFont="1" applyFill="1" applyBorder="1" applyAlignment="1">
      <alignment horizontal="center" vertical="center"/>
    </xf>
    <xf numFmtId="0" fontId="29" fillId="0" borderId="9" xfId="0" applyFont="1" applyBorder="1" applyAlignment="1" applyProtection="1">
      <alignment horizontal="left" vertical="center" wrapText="1"/>
      <protection locked="0"/>
    </xf>
    <xf numFmtId="0" fontId="6" fillId="11" borderId="9" xfId="0" applyFont="1" applyFill="1" applyBorder="1" applyAlignment="1">
      <alignment horizontal="center" wrapText="1"/>
    </xf>
    <xf numFmtId="0" fontId="28" fillId="3" borderId="9" xfId="0" applyFont="1" applyFill="1" applyBorder="1" applyAlignment="1" applyProtection="1">
      <alignment horizontal="center" vertical="center" wrapText="1"/>
      <protection locked="0"/>
    </xf>
    <xf numFmtId="0" fontId="12" fillId="0" borderId="9" xfId="0" applyFont="1" applyBorder="1" applyAlignment="1">
      <alignment horizontal="left" wrapText="1"/>
    </xf>
    <xf numFmtId="0" fontId="7" fillId="0" borderId="11" xfId="0" applyFont="1" applyBorder="1" applyAlignment="1">
      <alignment horizontal="left" vertical="top" wrapText="1"/>
    </xf>
    <xf numFmtId="43" fontId="20" fillId="0" borderId="25" xfId="0" applyNumberFormat="1" applyFont="1" applyFill="1" applyBorder="1" applyAlignment="1" applyProtection="1">
      <alignment horizontal="center" vertical="center" wrapText="1"/>
      <protection locked="0"/>
    </xf>
    <xf numFmtId="43" fontId="20" fillId="0" borderId="0" xfId="0" applyNumberFormat="1" applyFont="1" applyFill="1" applyBorder="1" applyAlignment="1" applyProtection="1">
      <alignment horizontal="center" vertical="center" wrapText="1"/>
      <protection locked="0"/>
    </xf>
    <xf numFmtId="0" fontId="7" fillId="0" borderId="11" xfId="0" applyFont="1" applyFill="1" applyBorder="1" applyAlignment="1">
      <alignment horizontal="left" vertical="center"/>
    </xf>
    <xf numFmtId="0" fontId="21" fillId="0" borderId="24" xfId="0" applyFont="1" applyBorder="1" applyAlignment="1">
      <alignment horizontal="center" vertical="center" wrapText="1"/>
    </xf>
    <xf numFmtId="0" fontId="21" fillId="0" borderId="21" xfId="0" applyFont="1" applyBorder="1" applyAlignment="1">
      <alignment horizontal="center" vertical="center" wrapText="1"/>
    </xf>
    <xf numFmtId="0" fontId="21" fillId="3" borderId="24" xfId="0" applyFont="1" applyFill="1" applyBorder="1" applyAlignment="1">
      <alignment horizontal="center" vertical="center" wrapText="1"/>
    </xf>
    <xf numFmtId="0" fontId="21" fillId="3" borderId="21" xfId="0" applyFont="1" applyFill="1" applyBorder="1" applyAlignment="1">
      <alignment horizontal="center" vertical="center" wrapText="1"/>
    </xf>
    <xf numFmtId="0" fontId="28" fillId="3" borderId="10" xfId="0" applyFont="1" applyFill="1" applyBorder="1" applyAlignment="1">
      <alignment horizontal="center" vertical="center"/>
    </xf>
    <xf numFmtId="0" fontId="28" fillId="3" borderId="12" xfId="0" applyFont="1" applyFill="1" applyBorder="1" applyAlignment="1">
      <alignment horizontal="center" vertical="center"/>
    </xf>
    <xf numFmtId="0" fontId="28" fillId="3" borderId="15" xfId="0" applyFont="1" applyFill="1" applyBorder="1" applyAlignment="1">
      <alignment horizontal="center" vertical="center"/>
    </xf>
    <xf numFmtId="43" fontId="44" fillId="0" borderId="10" xfId="2" applyFont="1" applyFill="1" applyBorder="1" applyAlignment="1">
      <alignment horizontal="left" wrapText="1"/>
    </xf>
    <xf numFmtId="43" fontId="44" fillId="0" borderId="12" xfId="2" applyFont="1" applyFill="1" applyBorder="1" applyAlignment="1">
      <alignment horizontal="left" wrapText="1"/>
    </xf>
    <xf numFmtId="43" fontId="0" fillId="0" borderId="10" xfId="2" applyFont="1" applyBorder="1" applyAlignment="1">
      <alignment horizontal="left" wrapText="1"/>
    </xf>
    <xf numFmtId="43" fontId="0" fillId="0" borderId="15" xfId="2" applyFont="1" applyBorder="1" applyAlignment="1">
      <alignment horizontal="left" wrapText="1"/>
    </xf>
    <xf numFmtId="43" fontId="11" fillId="0" borderId="10" xfId="2" applyFont="1" applyBorder="1" applyAlignment="1">
      <alignment horizontal="left" wrapText="1"/>
    </xf>
    <xf numFmtId="43" fontId="11" fillId="0" borderId="12" xfId="2" applyFont="1" applyBorder="1" applyAlignment="1">
      <alignment horizontal="left" wrapText="1"/>
    </xf>
    <xf numFmtId="0" fontId="23" fillId="0" borderId="0" xfId="0" applyFont="1" applyFill="1" applyBorder="1" applyAlignment="1" applyProtection="1">
      <alignment horizontal="left" vertical="center" wrapText="1"/>
      <protection locked="0"/>
    </xf>
    <xf numFmtId="0" fontId="6" fillId="0" borderId="12" xfId="0" applyFont="1" applyBorder="1" applyAlignment="1">
      <alignment horizontal="right"/>
    </xf>
    <xf numFmtId="0" fontId="0" fillId="4" borderId="9" xfId="0" applyFont="1" applyFill="1" applyBorder="1" applyAlignment="1" applyProtection="1">
      <alignment horizontal="center"/>
      <protection locked="0"/>
    </xf>
    <xf numFmtId="0" fontId="15" fillId="4" borderId="15" xfId="0" applyFont="1" applyFill="1" applyBorder="1" applyAlignment="1" applyProtection="1">
      <alignment horizontal="left" vertical="top"/>
      <protection locked="0"/>
    </xf>
    <xf numFmtId="0" fontId="15" fillId="4" borderId="9" xfId="0" applyFont="1" applyFill="1" applyBorder="1" applyAlignment="1" applyProtection="1">
      <alignment horizontal="left" vertical="top"/>
      <protection locked="0"/>
    </xf>
    <xf numFmtId="43" fontId="15" fillId="0" borderId="9" xfId="2" applyFont="1" applyBorder="1" applyAlignment="1">
      <alignment horizontal="left" wrapText="1"/>
    </xf>
    <xf numFmtId="43" fontId="15" fillId="0" borderId="10" xfId="2" applyFont="1" applyBorder="1" applyAlignment="1">
      <alignment horizontal="left" wrapText="1"/>
    </xf>
    <xf numFmtId="0" fontId="0" fillId="0" borderId="24" xfId="0" applyFont="1" applyBorder="1" applyAlignment="1">
      <alignment horizontal="center" vertical="center"/>
    </xf>
    <xf numFmtId="0" fontId="0" fillId="0" borderId="21" xfId="0" applyFont="1" applyBorder="1" applyAlignment="1">
      <alignment horizontal="center" vertical="center"/>
    </xf>
    <xf numFmtId="0" fontId="0" fillId="0" borderId="28" xfId="0" applyFont="1" applyBorder="1" applyAlignment="1">
      <alignment horizontal="center" vertical="center"/>
    </xf>
    <xf numFmtId="43" fontId="0" fillId="0" borderId="24" xfId="2" applyFont="1" applyBorder="1" applyAlignment="1">
      <alignment horizontal="left" vertical="center" wrapText="1"/>
    </xf>
    <xf numFmtId="43" fontId="0" fillId="0" borderId="21" xfId="2" applyFont="1" applyBorder="1" applyAlignment="1">
      <alignment horizontal="left" vertical="center" wrapText="1"/>
    </xf>
    <xf numFmtId="43" fontId="15" fillId="0" borderId="12" xfId="2" applyFont="1" applyBorder="1" applyAlignment="1">
      <alignment horizontal="left" wrapText="1"/>
    </xf>
    <xf numFmtId="10" fontId="20" fillId="0" borderId="0" xfId="7" applyNumberFormat="1" applyFont="1" applyFill="1" applyBorder="1" applyAlignment="1" applyProtection="1">
      <alignment horizontal="center" vertical="center" wrapText="1"/>
      <protection locked="0"/>
    </xf>
    <xf numFmtId="0" fontId="22" fillId="0" borderId="0" xfId="0" applyFont="1" applyFill="1" applyBorder="1" applyAlignment="1">
      <alignment horizontal="center" vertical="center" wrapText="1"/>
    </xf>
    <xf numFmtId="0" fontId="0" fillId="4" borderId="9" xfId="0" applyFont="1" applyFill="1" applyBorder="1" applyAlignment="1">
      <alignment horizontal="center" vertical="top"/>
    </xf>
    <xf numFmtId="0" fontId="8" fillId="8" borderId="32" xfId="0" applyFont="1" applyFill="1" applyBorder="1" applyAlignment="1">
      <alignment horizontal="center"/>
    </xf>
    <xf numFmtId="0" fontId="8" fillId="8" borderId="33" xfId="0" applyFont="1" applyFill="1" applyBorder="1" applyAlignment="1">
      <alignment horizontal="center"/>
    </xf>
    <xf numFmtId="0" fontId="8" fillId="8" borderId="39" xfId="0" applyFont="1" applyFill="1" applyBorder="1" applyAlignment="1">
      <alignment horizontal="center"/>
    </xf>
    <xf numFmtId="0" fontId="0" fillId="3" borderId="15" xfId="0" applyFont="1" applyFill="1" applyBorder="1" applyAlignment="1">
      <alignment horizontal="center" vertical="center" wrapText="1"/>
    </xf>
    <xf numFmtId="0" fontId="0" fillId="3" borderId="9" xfId="0" applyFont="1" applyFill="1" applyBorder="1" applyAlignment="1">
      <alignment horizontal="center" vertical="center" wrapText="1"/>
    </xf>
    <xf numFmtId="43" fontId="12" fillId="4" borderId="15" xfId="2" applyFont="1" applyFill="1" applyBorder="1" applyAlignment="1">
      <alignment horizontal="left" wrapText="1"/>
    </xf>
    <xf numFmtId="43" fontId="12" fillId="4" borderId="9" xfId="2" applyFont="1" applyFill="1" applyBorder="1" applyAlignment="1">
      <alignment horizontal="left" wrapText="1"/>
    </xf>
    <xf numFmtId="0" fontId="0" fillId="0" borderId="10" xfId="0" applyFont="1" applyBorder="1" applyAlignment="1">
      <alignment horizontal="left" wrapText="1"/>
    </xf>
    <xf numFmtId="0" fontId="0" fillId="0" borderId="15" xfId="0" applyFont="1" applyBorder="1" applyAlignment="1">
      <alignment horizontal="left" wrapText="1"/>
    </xf>
    <xf numFmtId="0" fontId="0" fillId="3" borderId="10" xfId="0" applyFont="1" applyFill="1" applyBorder="1" applyAlignment="1">
      <alignment horizontal="left" vertical="center" wrapText="1"/>
    </xf>
    <xf numFmtId="0" fontId="0" fillId="3" borderId="15" xfId="0" applyFont="1" applyFill="1" applyBorder="1" applyAlignment="1">
      <alignment horizontal="left" vertical="center" wrapText="1"/>
    </xf>
    <xf numFmtId="0" fontId="0" fillId="0" borderId="12" xfId="0" applyFont="1" applyBorder="1" applyAlignment="1">
      <alignment horizontal="left" wrapText="1"/>
    </xf>
    <xf numFmtId="0" fontId="0" fillId="3" borderId="12" xfId="0" applyFont="1" applyFill="1" applyBorder="1" applyAlignment="1">
      <alignment horizontal="left" vertical="center" wrapText="1"/>
    </xf>
    <xf numFmtId="0" fontId="6" fillId="3" borderId="9" xfId="0" applyFont="1" applyFill="1" applyBorder="1" applyAlignment="1">
      <alignment horizontal="center"/>
    </xf>
    <xf numFmtId="0" fontId="0" fillId="0" borderId="22" xfId="0" applyFont="1" applyBorder="1" applyAlignment="1">
      <alignment horizontal="left" wrapText="1"/>
    </xf>
    <xf numFmtId="0" fontId="0" fillId="0" borderId="31" xfId="0" applyFont="1" applyBorder="1" applyAlignment="1">
      <alignment horizontal="left" wrapText="1"/>
    </xf>
    <xf numFmtId="0" fontId="6" fillId="6" borderId="26" xfId="0" applyFont="1" applyFill="1" applyBorder="1" applyAlignment="1">
      <alignment horizontal="left" wrapText="1"/>
    </xf>
    <xf numFmtId="0" fontId="6" fillId="6" borderId="20" xfId="0" applyFont="1" applyFill="1" applyBorder="1" applyAlignment="1">
      <alignment horizontal="left" wrapText="1"/>
    </xf>
    <xf numFmtId="0" fontId="6" fillId="5" borderId="4" xfId="0" applyFont="1" applyFill="1" applyBorder="1" applyAlignment="1">
      <alignment horizontal="left"/>
    </xf>
    <xf numFmtId="0" fontId="6" fillId="0" borderId="10" xfId="0" applyFont="1" applyFill="1" applyBorder="1" applyAlignment="1">
      <alignment horizontal="center" vertical="center"/>
    </xf>
    <xf numFmtId="0" fontId="6" fillId="0" borderId="15" xfId="0" applyFont="1" applyFill="1" applyBorder="1" applyAlignment="1">
      <alignment horizontal="center" vertical="center"/>
    </xf>
    <xf numFmtId="0" fontId="0" fillId="0" borderId="14" xfId="0" applyFont="1" applyBorder="1" applyAlignment="1">
      <alignment horizontal="center" vertical="center" wrapText="1"/>
    </xf>
    <xf numFmtId="0" fontId="7" fillId="0" borderId="0" xfId="0" applyFont="1" applyBorder="1" applyAlignment="1">
      <alignment horizontal="left" wrapText="1"/>
    </xf>
    <xf numFmtId="0" fontId="7" fillId="0" borderId="0" xfId="0" applyFont="1" applyFill="1" applyAlignment="1">
      <alignment horizontal="left" wrapText="1"/>
    </xf>
    <xf numFmtId="0" fontId="0" fillId="0" borderId="10" xfId="0" applyFont="1" applyBorder="1" applyAlignment="1">
      <alignment horizontal="left"/>
    </xf>
    <xf numFmtId="0" fontId="0" fillId="0" borderId="15" xfId="0" applyFont="1" applyBorder="1" applyAlignment="1">
      <alignment horizontal="left"/>
    </xf>
    <xf numFmtId="0" fontId="20" fillId="0" borderId="25" xfId="0" applyFont="1" applyBorder="1" applyAlignment="1">
      <alignment horizontal="left"/>
    </xf>
    <xf numFmtId="0" fontId="20" fillId="0" borderId="0" xfId="0" applyFont="1" applyAlignment="1">
      <alignment horizontal="left"/>
    </xf>
    <xf numFmtId="0" fontId="45" fillId="0" borderId="0" xfId="0" applyFont="1" applyFill="1" applyAlignment="1">
      <alignment horizontal="left" vertical="top" wrapText="1"/>
    </xf>
    <xf numFmtId="0" fontId="0" fillId="3" borderId="9" xfId="0" applyFont="1" applyFill="1" applyBorder="1" applyAlignment="1">
      <alignment horizontal="center"/>
    </xf>
    <xf numFmtId="0" fontId="6" fillId="0" borderId="9" xfId="0" applyFont="1" applyFill="1" applyBorder="1" applyAlignment="1">
      <alignment horizontal="center" vertical="center" wrapText="1"/>
    </xf>
    <xf numFmtId="0" fontId="6" fillId="3" borderId="24" xfId="0" applyFont="1" applyFill="1" applyBorder="1" applyAlignment="1">
      <alignment horizontal="center"/>
    </xf>
    <xf numFmtId="0" fontId="6" fillId="3" borderId="10" xfId="0" applyFont="1" applyFill="1" applyBorder="1" applyAlignment="1">
      <alignment horizontal="left"/>
    </xf>
    <xf numFmtId="0" fontId="6" fillId="3" borderId="15" xfId="0" applyFont="1" applyFill="1" applyBorder="1" applyAlignment="1">
      <alignment horizontal="left"/>
    </xf>
    <xf numFmtId="0" fontId="46" fillId="0" borderId="0" xfId="0" applyFont="1" applyFill="1" applyAlignment="1">
      <alignment horizontal="center" vertical="center" wrapText="1"/>
    </xf>
    <xf numFmtId="0" fontId="0" fillId="4" borderId="0" xfId="0" applyFont="1" applyFill="1" applyBorder="1" applyAlignment="1" applyProtection="1">
      <alignment horizontal="left" vertical="top"/>
      <protection locked="0"/>
    </xf>
    <xf numFmtId="0" fontId="33" fillId="11" borderId="9" xfId="0" applyFont="1" applyFill="1" applyBorder="1" applyAlignment="1">
      <alignment horizontal="center" vertical="center"/>
    </xf>
    <xf numFmtId="0" fontId="33" fillId="11" borderId="10" xfId="0" applyFont="1" applyFill="1" applyBorder="1" applyAlignment="1">
      <alignment horizontal="center" vertical="center"/>
    </xf>
    <xf numFmtId="0" fontId="32" fillId="0" borderId="10" xfId="0" applyFont="1" applyBorder="1" applyAlignment="1">
      <alignment vertical="center" wrapText="1"/>
    </xf>
    <xf numFmtId="0" fontId="32" fillId="0" borderId="15" xfId="0" applyFont="1" applyBorder="1" applyAlignment="1">
      <alignment vertical="center" wrapText="1"/>
    </xf>
    <xf numFmtId="0" fontId="32" fillId="0" borderId="10" xfId="0" applyFont="1" applyBorder="1" applyAlignment="1">
      <alignment horizontal="left" vertical="center" wrapText="1"/>
    </xf>
    <xf numFmtId="0" fontId="32" fillId="0" borderId="15" xfId="0" applyFont="1" applyBorder="1" applyAlignment="1">
      <alignment horizontal="left" vertical="center" wrapText="1"/>
    </xf>
    <xf numFmtId="0" fontId="31" fillId="0" borderId="24" xfId="0" applyFont="1" applyBorder="1" applyAlignment="1">
      <alignment horizontal="center" vertical="center"/>
    </xf>
    <xf numFmtId="0" fontId="31" fillId="0" borderId="21" xfId="0" applyFont="1" applyBorder="1" applyAlignment="1">
      <alignment horizontal="center" vertical="center"/>
    </xf>
    <xf numFmtId="164" fontId="0" fillId="14" borderId="10" xfId="1" applyFont="1" applyFill="1" applyBorder="1" applyAlignment="1" applyProtection="1">
      <alignment horizontal="center" vertical="center"/>
    </xf>
    <xf numFmtId="164" fontId="0" fillId="14" borderId="12" xfId="1" applyFont="1" applyFill="1" applyBorder="1" applyAlignment="1" applyProtection="1">
      <alignment horizontal="center" vertical="center"/>
    </xf>
    <xf numFmtId="0" fontId="31" fillId="0" borderId="28" xfId="0" applyFont="1" applyBorder="1" applyAlignment="1">
      <alignment horizontal="center" vertical="center"/>
    </xf>
    <xf numFmtId="0" fontId="24" fillId="11" borderId="10" xfId="0" applyFont="1" applyFill="1" applyBorder="1" applyAlignment="1">
      <alignment horizontal="center" vertical="center" wrapText="1"/>
    </xf>
    <xf numFmtId="0" fontId="24" fillId="11" borderId="15" xfId="0" applyFont="1" applyFill="1" applyBorder="1" applyAlignment="1">
      <alignment horizontal="center" vertical="center" wrapText="1"/>
    </xf>
    <xf numFmtId="0" fontId="34" fillId="2" borderId="0" xfId="0" applyFont="1" applyFill="1" applyAlignment="1">
      <alignment horizontal="center"/>
    </xf>
    <xf numFmtId="0" fontId="6" fillId="3" borderId="24"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6" fillId="3" borderId="26" xfId="0" applyFont="1" applyFill="1" applyBorder="1" applyAlignment="1">
      <alignment horizontal="center" vertical="center" wrapText="1"/>
    </xf>
    <xf numFmtId="0" fontId="11" fillId="3" borderId="58" xfId="0" applyFont="1" applyFill="1" applyBorder="1" applyAlignment="1">
      <alignment horizontal="center" vertical="center" wrapText="1"/>
    </xf>
    <xf numFmtId="0" fontId="11" fillId="3" borderId="60" xfId="0" applyFont="1" applyFill="1" applyBorder="1" applyAlignment="1">
      <alignment horizontal="center" vertical="center" wrapText="1"/>
    </xf>
    <xf numFmtId="0" fontId="11" fillId="3" borderId="38" xfId="0" applyFont="1" applyFill="1" applyBorder="1" applyAlignment="1">
      <alignment horizontal="center" vertical="center" wrapText="1"/>
    </xf>
    <xf numFmtId="0" fontId="11" fillId="3" borderId="61" xfId="0" applyFont="1" applyFill="1" applyBorder="1" applyAlignment="1">
      <alignment horizontal="center" vertical="center" wrapText="1"/>
    </xf>
    <xf numFmtId="0" fontId="11" fillId="3" borderId="43" xfId="0" applyFont="1" applyFill="1" applyBorder="1" applyAlignment="1">
      <alignment horizontal="center" vertical="center" wrapText="1"/>
    </xf>
    <xf numFmtId="0" fontId="11" fillId="3" borderId="62"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6" xfId="0" applyFont="1" applyFill="1" applyBorder="1" applyAlignment="1">
      <alignment horizontal="center" wrapText="1"/>
    </xf>
    <xf numFmtId="0" fontId="11" fillId="3" borderId="46"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47" xfId="0" applyFont="1" applyFill="1" applyBorder="1" applyAlignment="1">
      <alignment horizontal="center" wrapText="1"/>
    </xf>
    <xf numFmtId="0" fontId="8" fillId="9" borderId="0" xfId="0" applyFont="1" applyFill="1" applyAlignment="1">
      <alignment horizontal="center"/>
    </xf>
    <xf numFmtId="0" fontId="39" fillId="2" borderId="0" xfId="0" applyFont="1" applyFill="1" applyAlignment="1">
      <alignment horizontal="left" vertical="top" wrapText="1"/>
    </xf>
    <xf numFmtId="0" fontId="38" fillId="2" borderId="0" xfId="0" applyFont="1" applyFill="1" applyAlignment="1">
      <alignment horizontal="left" vertical="top" wrapText="1"/>
    </xf>
    <xf numFmtId="0" fontId="7" fillId="2" borderId="0" xfId="0" applyFont="1" applyFill="1" applyAlignment="1">
      <alignment horizontal="left" wrapText="1"/>
    </xf>
    <xf numFmtId="0" fontId="6" fillId="2" borderId="9" xfId="0" applyFont="1" applyFill="1" applyBorder="1" applyAlignment="1" applyProtection="1">
      <alignment horizontal="center" vertical="center"/>
      <protection locked="0"/>
    </xf>
    <xf numFmtId="0" fontId="11" fillId="5" borderId="29" xfId="0" applyFont="1" applyFill="1" applyBorder="1" applyAlignment="1">
      <alignment horizontal="center" vertical="center" wrapText="1"/>
    </xf>
    <xf numFmtId="0" fontId="11" fillId="5" borderId="40" xfId="0" applyFont="1" applyFill="1" applyBorder="1" applyAlignment="1">
      <alignment horizontal="center" vertical="center" wrapText="1"/>
    </xf>
    <xf numFmtId="0" fontId="11" fillId="5" borderId="35" xfId="0" applyFont="1" applyFill="1" applyBorder="1" applyAlignment="1">
      <alignment horizontal="center" vertical="center" wrapText="1"/>
    </xf>
    <xf numFmtId="0" fontId="6" fillId="2" borderId="9" xfId="0" applyFont="1" applyFill="1" applyBorder="1" applyAlignment="1" applyProtection="1">
      <alignment horizontal="center" vertical="center" wrapText="1"/>
      <protection locked="0"/>
    </xf>
    <xf numFmtId="0" fontId="38" fillId="3" borderId="62" xfId="0" applyFont="1" applyFill="1" applyBorder="1" applyAlignment="1">
      <alignment horizontal="center" vertical="center" wrapText="1"/>
    </xf>
    <xf numFmtId="0" fontId="38" fillId="3" borderId="10" xfId="0" applyFont="1" applyFill="1" applyBorder="1" applyAlignment="1">
      <alignment horizontal="center" vertical="center" wrapText="1"/>
    </xf>
    <xf numFmtId="0" fontId="11" fillId="3" borderId="24" xfId="0" applyFont="1" applyFill="1" applyBorder="1" applyAlignment="1">
      <alignment horizontal="center" vertical="center" wrapText="1"/>
    </xf>
    <xf numFmtId="0" fontId="11" fillId="3" borderId="28"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11" fillId="3" borderId="50" xfId="0" applyFont="1" applyFill="1" applyBorder="1" applyAlignment="1">
      <alignment horizontal="center" vertical="center" wrapText="1"/>
    </xf>
    <xf numFmtId="0" fontId="11" fillId="3" borderId="48" xfId="0" applyFont="1" applyFill="1" applyBorder="1" applyAlignment="1">
      <alignment horizontal="center" vertical="center" wrapText="1"/>
    </xf>
    <xf numFmtId="0" fontId="11" fillId="3" borderId="57" xfId="0" applyFont="1" applyFill="1" applyBorder="1" applyAlignment="1">
      <alignment horizontal="center" vertical="center" wrapText="1"/>
    </xf>
    <xf numFmtId="0" fontId="11" fillId="3" borderId="59" xfId="0" applyFont="1" applyFill="1" applyBorder="1" applyAlignment="1">
      <alignment horizontal="center" vertical="center" wrapText="1"/>
    </xf>
    <xf numFmtId="0" fontId="0" fillId="2" borderId="0" xfId="0" applyFill="1" applyBorder="1" applyAlignment="1">
      <alignment horizontal="center" wrapText="1"/>
    </xf>
    <xf numFmtId="0" fontId="11" fillId="3" borderId="29" xfId="0" applyFont="1" applyFill="1" applyBorder="1" applyAlignment="1">
      <alignment horizontal="center" vertical="center" wrapText="1"/>
    </xf>
    <xf numFmtId="0" fontId="11" fillId="3" borderId="40" xfId="0" applyFont="1" applyFill="1" applyBorder="1" applyAlignment="1">
      <alignment horizontal="center" vertical="center" wrapText="1"/>
    </xf>
    <xf numFmtId="0" fontId="11" fillId="3" borderId="35"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6" fillId="6" borderId="9" xfId="0" applyFont="1" applyFill="1" applyBorder="1" applyAlignment="1">
      <alignment horizontal="center"/>
    </xf>
    <xf numFmtId="0" fontId="5" fillId="6" borderId="32" xfId="0" applyFont="1" applyFill="1" applyBorder="1" applyAlignment="1">
      <alignment horizontal="center"/>
    </xf>
    <xf numFmtId="0" fontId="5" fillId="6" borderId="33" xfId="0" applyFont="1" applyFill="1" applyBorder="1" applyAlignment="1">
      <alignment horizontal="center"/>
    </xf>
    <xf numFmtId="0" fontId="11" fillId="0" borderId="9" xfId="0" applyFont="1" applyBorder="1" applyAlignment="1">
      <alignment horizontal="center"/>
    </xf>
    <xf numFmtId="0" fontId="12" fillId="0" borderId="9" xfId="0" applyFont="1" applyBorder="1" applyAlignment="1">
      <alignment horizontal="center" vertical="center" textRotation="90"/>
    </xf>
    <xf numFmtId="0" fontId="12" fillId="0" borderId="9" xfId="0" applyFont="1" applyBorder="1" applyAlignment="1">
      <alignment horizontal="left"/>
    </xf>
    <xf numFmtId="0" fontId="12" fillId="0" borderId="10" xfId="0" applyFont="1" applyBorder="1" applyAlignment="1">
      <alignment horizontal="left"/>
    </xf>
    <xf numFmtId="0" fontId="12" fillId="0" borderId="12" xfId="0" applyFont="1" applyBorder="1" applyAlignment="1">
      <alignment horizontal="left"/>
    </xf>
    <xf numFmtId="0" fontId="12" fillId="0" borderId="15" xfId="0" applyFont="1" applyBorder="1" applyAlignment="1">
      <alignment horizontal="left"/>
    </xf>
    <xf numFmtId="0" fontId="12" fillId="0" borderId="9" xfId="0" applyFont="1" applyBorder="1" applyAlignment="1">
      <alignment horizontal="justify" vertical="justify" wrapText="1"/>
    </xf>
    <xf numFmtId="0" fontId="25" fillId="10" borderId="0" xfId="0" applyFont="1" applyFill="1" applyAlignment="1">
      <alignment horizontal="center"/>
    </xf>
    <xf numFmtId="0" fontId="24" fillId="0" borderId="9" xfId="0" applyFont="1" applyBorder="1" applyAlignment="1">
      <alignment horizontal="center"/>
    </xf>
    <xf numFmtId="0" fontId="6" fillId="0" borderId="9" xfId="0" applyFont="1" applyBorder="1" applyAlignment="1">
      <alignment horizontal="center"/>
    </xf>
    <xf numFmtId="0" fontId="20" fillId="0" borderId="9" xfId="0" applyFont="1" applyBorder="1" applyAlignment="1">
      <alignment horizontal="justify" vertical="justify" wrapText="1"/>
    </xf>
    <xf numFmtId="0" fontId="0" fillId="0" borderId="9" xfId="0" applyFont="1" applyBorder="1" applyAlignment="1">
      <alignment horizontal="justify" vertical="justify" wrapText="1"/>
    </xf>
    <xf numFmtId="0" fontId="24" fillId="7" borderId="10" xfId="0" applyFont="1" applyFill="1" applyBorder="1" applyAlignment="1">
      <alignment horizontal="center"/>
    </xf>
    <xf numFmtId="0" fontId="24" fillId="7" borderId="12" xfId="0" applyFont="1" applyFill="1" applyBorder="1" applyAlignment="1">
      <alignment horizontal="center"/>
    </xf>
    <xf numFmtId="0" fontId="24" fillId="7" borderId="15" xfId="0" applyFont="1" applyFill="1" applyBorder="1" applyAlignment="1">
      <alignment horizontal="center"/>
    </xf>
    <xf numFmtId="0" fontId="5" fillId="7" borderId="9" xfId="0" applyFont="1" applyFill="1" applyBorder="1" applyAlignment="1">
      <alignment horizontal="center" vertical="center" wrapText="1"/>
    </xf>
    <xf numFmtId="0" fontId="0" fillId="0" borderId="12" xfId="0" applyFont="1" applyBorder="1" applyAlignment="1">
      <alignment horizontal="left"/>
    </xf>
    <xf numFmtId="0" fontId="24" fillId="7" borderId="9" xfId="0" applyFont="1" applyFill="1" applyBorder="1" applyAlignment="1">
      <alignment horizontal="center"/>
    </xf>
    <xf numFmtId="0" fontId="6" fillId="7" borderId="0" xfId="0" applyFont="1" applyFill="1" applyAlignment="1">
      <alignment horizontal="left" vertical="center" wrapText="1"/>
    </xf>
    <xf numFmtId="0" fontId="0" fillId="0" borderId="10" xfId="0" applyFont="1" applyBorder="1" applyAlignment="1">
      <alignment horizontal="justify" vertical="justify" wrapText="1"/>
    </xf>
    <xf numFmtId="0" fontId="0" fillId="0" borderId="12" xfId="0" applyFont="1" applyBorder="1" applyAlignment="1">
      <alignment horizontal="justify" vertical="justify" wrapText="1"/>
    </xf>
    <xf numFmtId="0" fontId="0" fillId="0" borderId="15" xfId="0" applyFont="1" applyBorder="1" applyAlignment="1">
      <alignment horizontal="justify" vertical="justify" wrapText="1"/>
    </xf>
    <xf numFmtId="43" fontId="0" fillId="0" borderId="24" xfId="7" applyNumberFormat="1" applyFont="1" applyBorder="1" applyAlignment="1">
      <alignment horizontal="center" vertical="center" wrapText="1"/>
    </xf>
    <xf numFmtId="43" fontId="0" fillId="0" borderId="28" xfId="7" applyNumberFormat="1" applyFont="1" applyBorder="1" applyAlignment="1">
      <alignment horizontal="center" vertical="center" wrapText="1"/>
    </xf>
    <xf numFmtId="43" fontId="0" fillId="0" borderId="21" xfId="7" applyNumberFormat="1" applyFont="1" applyBorder="1" applyAlignment="1">
      <alignment horizontal="center" vertical="center" wrapText="1"/>
    </xf>
    <xf numFmtId="0" fontId="6" fillId="7" borderId="9" xfId="0" applyFont="1" applyFill="1" applyBorder="1" applyAlignment="1">
      <alignment horizontal="center"/>
    </xf>
    <xf numFmtId="49" fontId="0" fillId="0" borderId="24" xfId="2" applyNumberFormat="1" applyFont="1" applyBorder="1" applyAlignment="1">
      <alignment horizontal="center" vertical="center" wrapText="1"/>
    </xf>
    <xf numFmtId="49" fontId="0" fillId="0" borderId="28" xfId="2" applyNumberFormat="1" applyFont="1" applyBorder="1" applyAlignment="1">
      <alignment horizontal="center" vertical="center" wrapText="1"/>
    </xf>
    <xf numFmtId="0" fontId="6" fillId="7" borderId="0" xfId="0" applyFont="1" applyFill="1" applyAlignment="1">
      <alignment horizontal="left" vertical="center"/>
    </xf>
    <xf numFmtId="0" fontId="0" fillId="0" borderId="21" xfId="0" applyFont="1" applyBorder="1" applyAlignment="1">
      <alignment horizontal="left" vertical="justify"/>
    </xf>
    <xf numFmtId="43" fontId="0" fillId="0" borderId="21" xfId="0" applyNumberFormat="1" applyFont="1" applyBorder="1" applyAlignment="1">
      <alignment horizontal="center"/>
    </xf>
    <xf numFmtId="0" fontId="0" fillId="0" borderId="21" xfId="0" applyFont="1" applyBorder="1" applyAlignment="1">
      <alignment horizontal="center"/>
    </xf>
    <xf numFmtId="0" fontId="0" fillId="0" borderId="10" xfId="0" applyFont="1" applyBorder="1" applyAlignment="1">
      <alignment horizontal="center"/>
    </xf>
    <xf numFmtId="0" fontId="0" fillId="0" borderId="15" xfId="0" applyFont="1" applyBorder="1" applyAlignment="1">
      <alignment horizontal="center"/>
    </xf>
    <xf numFmtId="14" fontId="0" fillId="0" borderId="9" xfId="0" applyNumberFormat="1" applyFont="1" applyBorder="1" applyAlignment="1">
      <alignment horizontal="center"/>
    </xf>
    <xf numFmtId="0" fontId="0" fillId="0" borderId="9" xfId="0" applyFont="1" applyBorder="1" applyAlignment="1">
      <alignment horizontal="center"/>
    </xf>
    <xf numFmtId="0" fontId="24" fillId="0" borderId="0" xfId="0" applyFont="1" applyAlignment="1">
      <alignment horizontal="center" vertical="top" wrapText="1"/>
    </xf>
    <xf numFmtId="0" fontId="24" fillId="0" borderId="0" xfId="0" applyFont="1" applyAlignment="1">
      <alignment horizontal="center"/>
    </xf>
    <xf numFmtId="0" fontId="19" fillId="0" borderId="0" xfId="0" applyFont="1" applyAlignment="1">
      <alignment horizontal="center"/>
    </xf>
    <xf numFmtId="0" fontId="24" fillId="10" borderId="0" xfId="0" applyFont="1" applyFill="1" applyAlignment="1">
      <alignment horizontal="center"/>
    </xf>
    <xf numFmtId="0" fontId="0" fillId="0" borderId="9" xfId="0" applyFont="1" applyBorder="1" applyAlignment="1">
      <alignment horizontal="left" vertical="justify"/>
    </xf>
    <xf numFmtId="0" fontId="6" fillId="10" borderId="0" xfId="0" applyFont="1" applyFill="1" applyAlignment="1">
      <alignment horizontal="center" vertical="center" wrapText="1"/>
    </xf>
    <xf numFmtId="0" fontId="31" fillId="0" borderId="9" xfId="0" applyFont="1" applyBorder="1" applyAlignment="1">
      <alignment horizontal="left" vertical="center" wrapText="1"/>
    </xf>
    <xf numFmtId="43" fontId="0" fillId="0" borderId="9" xfId="0" applyNumberFormat="1" applyFont="1" applyBorder="1" applyAlignment="1">
      <alignment horizontal="center" vertical="center"/>
    </xf>
    <xf numFmtId="0" fontId="0" fillId="0" borderId="9" xfId="0" applyFont="1" applyBorder="1" applyAlignment="1">
      <alignment horizontal="center" vertical="center"/>
    </xf>
    <xf numFmtId="14" fontId="0" fillId="0" borderId="9" xfId="0" applyNumberFormat="1" applyFont="1" applyBorder="1" applyAlignment="1">
      <alignment horizontal="center" vertical="justify"/>
    </xf>
    <xf numFmtId="0" fontId="0" fillId="0" borderId="9" xfId="0" applyFont="1" applyBorder="1" applyAlignment="1">
      <alignment horizontal="center" vertical="justify"/>
    </xf>
    <xf numFmtId="0" fontId="0" fillId="0" borderId="0" xfId="0" applyFont="1" applyAlignment="1">
      <alignment horizontal="center"/>
    </xf>
    <xf numFmtId="0" fontId="10" fillId="0" borderId="0" xfId="0" applyFont="1" applyAlignment="1">
      <alignment horizontal="center"/>
    </xf>
    <xf numFmtId="0" fontId="18" fillId="0" borderId="0" xfId="0" applyFont="1" applyAlignment="1">
      <alignment horizontal="center"/>
    </xf>
    <xf numFmtId="0" fontId="10" fillId="0" borderId="0" xfId="0" applyFont="1" applyAlignment="1" applyProtection="1">
      <alignment horizontal="center"/>
    </xf>
    <xf numFmtId="0" fontId="6" fillId="0" borderId="0" xfId="0" applyFont="1" applyAlignment="1" applyProtection="1">
      <alignment horizontal="center"/>
    </xf>
    <xf numFmtId="0" fontId="6" fillId="0" borderId="0" xfId="0" applyFont="1" applyBorder="1" applyAlignment="1">
      <alignment horizontal="center"/>
    </xf>
    <xf numFmtId="0" fontId="8" fillId="9" borderId="0" xfId="0" applyFont="1" applyFill="1" applyAlignment="1">
      <alignment horizontal="justify" vertical="center" wrapText="1"/>
    </xf>
    <xf numFmtId="0" fontId="6" fillId="0" borderId="0" xfId="0" applyFont="1" applyAlignment="1">
      <alignment horizontal="left" vertical="center" wrapText="1"/>
    </xf>
    <xf numFmtId="0" fontId="6" fillId="0" borderId="14" xfId="0" applyFont="1" applyBorder="1" applyAlignment="1">
      <alignment horizontal="left" vertical="center" wrapText="1"/>
    </xf>
    <xf numFmtId="0" fontId="6" fillId="5" borderId="9" xfId="0" applyFont="1" applyFill="1" applyBorder="1" applyAlignment="1">
      <alignment vertical="center" wrapText="1"/>
    </xf>
    <xf numFmtId="0" fontId="6" fillId="3" borderId="23" xfId="0" applyFont="1" applyFill="1" applyBorder="1" applyAlignment="1">
      <alignment horizontal="center" vertical="center"/>
    </xf>
    <xf numFmtId="0" fontId="0" fillId="3" borderId="11" xfId="0" applyFont="1" applyFill="1" applyBorder="1" applyAlignment="1">
      <alignment horizontal="left" vertical="center"/>
    </xf>
    <xf numFmtId="0" fontId="0" fillId="3" borderId="27" xfId="0" applyFont="1" applyFill="1" applyBorder="1" applyAlignment="1">
      <alignment horizontal="left" vertical="center"/>
    </xf>
    <xf numFmtId="0" fontId="6" fillId="0" borderId="10" xfId="0" applyFont="1" applyBorder="1" applyAlignment="1">
      <alignment horizontal="center" vertical="center"/>
    </xf>
    <xf numFmtId="0" fontId="0" fillId="0" borderId="12" xfId="0" applyFont="1" applyBorder="1" applyAlignment="1">
      <alignment horizontal="justify" vertical="center" wrapText="1"/>
    </xf>
    <xf numFmtId="0" fontId="0" fillId="0" borderId="15" xfId="0" applyFont="1" applyBorder="1" applyAlignment="1">
      <alignment horizontal="justify" vertical="center" wrapText="1"/>
    </xf>
    <xf numFmtId="0" fontId="6" fillId="3" borderId="23" xfId="0" applyFont="1" applyFill="1" applyBorder="1" applyAlignment="1">
      <alignment horizontal="center" vertical="center"/>
    </xf>
    <xf numFmtId="0" fontId="0" fillId="3" borderId="11" xfId="0" applyFont="1" applyFill="1" applyBorder="1" applyAlignment="1">
      <alignment vertical="center"/>
    </xf>
    <xf numFmtId="0" fontId="0" fillId="4" borderId="10" xfId="0" applyFont="1" applyFill="1" applyBorder="1" applyAlignment="1">
      <alignment horizontal="center" vertical="center"/>
    </xf>
    <xf numFmtId="0" fontId="0" fillId="4" borderId="15" xfId="0" applyFont="1" applyFill="1" applyBorder="1" applyAlignment="1">
      <alignment horizontal="center" vertical="center"/>
    </xf>
    <xf numFmtId="0" fontId="0" fillId="3" borderId="27" xfId="0" applyFont="1" applyFill="1" applyBorder="1" applyAlignment="1">
      <alignment vertical="center"/>
    </xf>
    <xf numFmtId="0" fontId="6" fillId="3" borderId="25" xfId="0" applyFont="1" applyFill="1" applyBorder="1" applyAlignment="1">
      <alignment horizontal="center" vertical="center"/>
    </xf>
    <xf numFmtId="0" fontId="0" fillId="3" borderId="0" xfId="0" applyFont="1" applyFill="1" applyBorder="1" applyAlignment="1">
      <alignment vertical="center"/>
    </xf>
    <xf numFmtId="0" fontId="6" fillId="3" borderId="0" xfId="0" applyFont="1" applyFill="1" applyBorder="1" applyAlignment="1">
      <alignment vertical="center"/>
    </xf>
    <xf numFmtId="0" fontId="0" fillId="3" borderId="14" xfId="0" applyFont="1" applyFill="1" applyBorder="1" applyAlignment="1">
      <alignment vertical="center"/>
    </xf>
    <xf numFmtId="0" fontId="0" fillId="0" borderId="12" xfId="0" applyBorder="1" applyAlignment="1">
      <alignment horizontal="justify" vertical="center" wrapText="1"/>
    </xf>
    <xf numFmtId="0" fontId="0" fillId="0" borderId="15" xfId="0" applyBorder="1" applyAlignment="1">
      <alignment horizontal="justify" vertical="center" wrapText="1"/>
    </xf>
    <xf numFmtId="0" fontId="0" fillId="0" borderId="0" xfId="0" applyAlignment="1">
      <alignment vertical="center"/>
    </xf>
    <xf numFmtId="0" fontId="6" fillId="3" borderId="10" xfId="0" applyFont="1" applyFill="1" applyBorder="1" applyAlignment="1">
      <alignment horizontal="center" vertical="center"/>
    </xf>
    <xf numFmtId="0" fontId="0" fillId="3" borderId="12" xfId="0" applyFill="1" applyBorder="1" applyAlignment="1">
      <alignment horizontal="justify" vertical="center" wrapText="1"/>
    </xf>
    <xf numFmtId="0" fontId="0" fillId="3" borderId="15" xfId="0" applyFill="1" applyBorder="1" applyAlignment="1">
      <alignment horizontal="justify" vertical="center" wrapText="1"/>
    </xf>
    <xf numFmtId="0" fontId="0" fillId="0" borderId="0" xfId="0" applyFont="1" applyFill="1" applyAlignment="1">
      <alignment vertical="center" wrapText="1"/>
    </xf>
    <xf numFmtId="0" fontId="0" fillId="0" borderId="0" xfId="0" applyFont="1" applyAlignment="1">
      <alignment vertical="center" wrapText="1"/>
    </xf>
    <xf numFmtId="0" fontId="0" fillId="3" borderId="11" xfId="0" applyFill="1" applyBorder="1" applyAlignment="1">
      <alignment horizontal="justify" vertical="center" wrapText="1"/>
    </xf>
    <xf numFmtId="0" fontId="0" fillId="3" borderId="27" xfId="0" applyFill="1" applyBorder="1" applyAlignment="1">
      <alignment horizontal="justify" vertical="center" wrapText="1"/>
    </xf>
    <xf numFmtId="0" fontId="6" fillId="0" borderId="23" xfId="0" applyFont="1" applyFill="1" applyBorder="1" applyAlignment="1">
      <alignment horizontal="center" vertical="center"/>
    </xf>
    <xf numFmtId="0" fontId="0" fillId="0" borderId="11" xfId="0" applyBorder="1" applyAlignment="1">
      <alignment horizontal="justify" vertical="center"/>
    </xf>
    <xf numFmtId="0" fontId="0" fillId="0" borderId="27" xfId="0" applyBorder="1" applyAlignment="1">
      <alignment horizontal="justify" vertical="center"/>
    </xf>
    <xf numFmtId="0" fontId="6" fillId="0" borderId="25" xfId="0" applyFont="1" applyFill="1" applyBorder="1" applyAlignment="1">
      <alignment horizontal="center" vertical="center"/>
    </xf>
    <xf numFmtId="0" fontId="0" fillId="0" borderId="0" xfId="0" applyBorder="1" applyAlignment="1">
      <alignment horizontal="justify" vertical="center"/>
    </xf>
    <xf numFmtId="0" fontId="0" fillId="0" borderId="0" xfId="0" applyBorder="1" applyAlignment="1">
      <alignment horizontal="left" vertical="center"/>
    </xf>
    <xf numFmtId="0" fontId="0" fillId="0" borderId="14" xfId="0" applyBorder="1" applyAlignment="1">
      <alignment horizontal="left" vertical="center"/>
    </xf>
    <xf numFmtId="0" fontId="0" fillId="0" borderId="0" xfId="0" applyAlignment="1">
      <alignment vertical="center" wrapText="1"/>
    </xf>
    <xf numFmtId="0" fontId="6" fillId="0" borderId="0" xfId="0" applyFont="1" applyBorder="1" applyAlignment="1"/>
    <xf numFmtId="0" fontId="6" fillId="0" borderId="0" xfId="0" applyFont="1" applyAlignment="1"/>
    <xf numFmtId="0" fontId="24" fillId="0" borderId="0" xfId="0" applyFont="1" applyAlignment="1"/>
    <xf numFmtId="0" fontId="48" fillId="0" borderId="0" xfId="0" applyFont="1" applyAlignment="1">
      <alignment horizontal="center" vertical="top" wrapText="1"/>
    </xf>
  </cellXfs>
  <cellStyles count="23">
    <cellStyle name="Moeda" xfId="1" builtinId="4"/>
    <cellStyle name="Moeda 2" xfId="5"/>
    <cellStyle name="Moeda 2 2" xfId="11"/>
    <cellStyle name="Moeda 2 2 2" xfId="20"/>
    <cellStyle name="Moeda 2 3" xfId="16"/>
    <cellStyle name="Moeda 3" xfId="8"/>
    <cellStyle name="Normal" xfId="0" builtinId="0"/>
    <cellStyle name="Normal 2" xfId="3"/>
    <cellStyle name="Normal 3" xfId="13"/>
    <cellStyle name="Porcentagem" xfId="7" builtinId="5"/>
    <cellStyle name="Texto Explicativo 2" xfId="14"/>
    <cellStyle name="Vírgula" xfId="2" builtinId="3"/>
    <cellStyle name="Vírgula 2" xfId="4"/>
    <cellStyle name="Vírgula 2 2" xfId="10"/>
    <cellStyle name="Vírgula 2 2 2" xfId="19"/>
    <cellStyle name="Vírgula 3" xfId="6"/>
    <cellStyle name="Vírgula 3 2" xfId="12"/>
    <cellStyle name="Vírgula 3 2 2" xfId="21"/>
    <cellStyle name="Vírgula 3 3" xfId="17"/>
    <cellStyle name="Vírgula 4" xfId="9"/>
    <cellStyle name="Vírgula 4 2" xfId="18"/>
    <cellStyle name="Vírgula 5" xfId="15"/>
    <cellStyle name="Vírgula 7 2" xfId="22"/>
  </cellStyles>
  <dxfs count="0"/>
  <tableStyles count="0" defaultTableStyle="TableStyleMedium9"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LI\SLI\ALESSANDRA_MORO\PROCESSOS\PREGAO\2017\21053%20000506-2017%20Vigilancia%20Campinas%20-%20PE%20-16-2017\Planilha%20preco%20INFRAERO_Anexo_VI_Propost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Efetivo"/>
      <sheetName val="PF"/>
      <sheetName val="Benefícios"/>
      <sheetName val="Uniforme e EPI"/>
      <sheetName val="Material"/>
      <sheetName val="DE"/>
      <sheetName val="DOV"/>
      <sheetName val="DV"/>
      <sheetName val="DOE_h"/>
      <sheetName val="DG"/>
      <sheetName val="E S"/>
      <sheetName val="MC"/>
      <sheetName val="ADII"/>
      <sheetName val="Resumo"/>
      <sheetName val="Consolidado_Geral"/>
      <sheetName val="Consolidado_A"/>
      <sheetName val="Simulado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persons/person.xml><?xml version="1.0" encoding="utf-8"?>
<personList xmlns="http://schemas.microsoft.com/office/spreadsheetml/2018/threadedcomments" xmlns:x="http://schemas.openxmlformats.org/spreadsheetml/2006/main">
  <person displayName="Alessandra Barbosa Moro" id="{7D96F497-DF9E-4B84-8302-06A471C4BBFD}" userId="S::alessandra.moro@agricultura.gov.br::ebc3f3ba-1329-4019-ba42-7c4d03cd67d0" providerId="AD"/>
</personList>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141" dT="2019-02-12T17:26:13.42" personId="{7D96F497-DF9E-4B84-8302-06A471C4BBFD}" id="{B4E51DC7-D3F9-4DF7-A886-EC96C4C0065C}">
    <text>= (Custo direto + custo indireto + Lucro) / (1-% T)</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 Id="rId5"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40"/>
  <sheetViews>
    <sheetView showGridLines="0" tabSelected="1" workbookViewId="0">
      <selection activeCell="B1" sqref="B1:K1"/>
    </sheetView>
  </sheetViews>
  <sheetFormatPr defaultRowHeight="15" x14ac:dyDescent="0.25"/>
  <cols>
    <col min="1" max="1" width="5.28515625" customWidth="1"/>
    <col min="2" max="2" width="7.85546875" customWidth="1"/>
    <col min="3" max="3" width="10" customWidth="1"/>
    <col min="4" max="4" width="37" customWidth="1"/>
    <col min="5" max="5" width="8.85546875" customWidth="1"/>
    <col min="6" max="6" width="4.42578125" customWidth="1"/>
    <col min="7" max="7" width="11.140625" customWidth="1"/>
    <col min="8" max="8" width="8.42578125" customWidth="1"/>
    <col min="9" max="9" width="17" customWidth="1"/>
    <col min="10" max="10" width="21.28515625" customWidth="1"/>
    <col min="11" max="11" width="9.5703125" customWidth="1"/>
    <col min="12" max="12" width="13.28515625" bestFit="1" customWidth="1"/>
  </cols>
  <sheetData>
    <row r="1" spans="2:11" ht="20.100000000000001" customHeight="1" x14ac:dyDescent="0.3">
      <c r="B1" s="678" t="s">
        <v>424</v>
      </c>
      <c r="C1" s="678"/>
      <c r="D1" s="678"/>
      <c r="E1" s="678"/>
      <c r="F1" s="678"/>
      <c r="G1" s="678"/>
      <c r="H1" s="678"/>
      <c r="I1" s="678"/>
      <c r="J1" s="678"/>
      <c r="K1" s="678"/>
    </row>
    <row r="2" spans="2:11" ht="8.25" customHeight="1" x14ac:dyDescent="0.35">
      <c r="B2" s="679"/>
      <c r="C2" s="679"/>
      <c r="D2" s="679"/>
      <c r="E2" s="679"/>
      <c r="F2" s="679"/>
      <c r="G2" s="679"/>
      <c r="H2" s="679"/>
      <c r="I2" s="679"/>
      <c r="J2" s="679"/>
      <c r="K2" s="679"/>
    </row>
    <row r="3" spans="2:11" ht="20.100000000000001" customHeight="1" x14ac:dyDescent="0.3">
      <c r="B3" s="680" t="s">
        <v>187</v>
      </c>
      <c r="C3" s="680"/>
      <c r="D3" s="680"/>
      <c r="E3" s="680"/>
      <c r="F3" s="680"/>
      <c r="G3" s="680"/>
      <c r="H3" s="680"/>
      <c r="I3" s="680"/>
      <c r="J3" s="680"/>
      <c r="K3" s="680"/>
    </row>
    <row r="4" spans="2:11" ht="20.100000000000001" customHeight="1" x14ac:dyDescent="0.25">
      <c r="B4" s="681" t="s">
        <v>399</v>
      </c>
      <c r="C4" s="681"/>
      <c r="D4" s="681"/>
      <c r="E4" s="681"/>
      <c r="F4" s="681"/>
      <c r="G4" s="681"/>
      <c r="H4" s="681"/>
      <c r="I4" s="681"/>
      <c r="J4" s="681"/>
      <c r="K4" s="681"/>
    </row>
    <row r="5" spans="2:11" ht="18" customHeight="1" x14ac:dyDescent="0.25">
      <c r="B5" s="681" t="s">
        <v>400</v>
      </c>
      <c r="C5" s="681"/>
      <c r="D5" s="681"/>
      <c r="E5" s="681"/>
      <c r="F5" s="681"/>
      <c r="G5" s="681"/>
      <c r="H5" s="681"/>
      <c r="I5" s="681"/>
      <c r="J5" s="681"/>
      <c r="K5" s="681"/>
    </row>
    <row r="6" spans="2:11" ht="20.100000000000001" customHeight="1" x14ac:dyDescent="0.25">
      <c r="B6" s="682" t="s">
        <v>358</v>
      </c>
      <c r="C6" s="682"/>
      <c r="D6" s="682"/>
      <c r="E6" s="682"/>
      <c r="F6" s="682"/>
      <c r="G6" s="682"/>
      <c r="H6" s="682"/>
      <c r="I6" s="682"/>
      <c r="J6" s="682"/>
      <c r="K6" s="682"/>
    </row>
    <row r="7" spans="2:11" ht="17.25" customHeight="1" x14ac:dyDescent="0.25">
      <c r="B7" s="720"/>
      <c r="C7" s="720"/>
      <c r="D7" s="720"/>
      <c r="E7" s="720"/>
      <c r="F7" s="720"/>
      <c r="G7" s="720"/>
      <c r="H7" s="720"/>
      <c r="I7" s="720"/>
      <c r="J7" s="720"/>
      <c r="K7" s="720"/>
    </row>
    <row r="8" spans="2:11" ht="45.75" customHeight="1" x14ac:dyDescent="0.25">
      <c r="B8" s="683" t="s">
        <v>359</v>
      </c>
      <c r="C8" s="683"/>
      <c r="D8" s="683"/>
      <c r="E8" s="683"/>
      <c r="F8" s="683"/>
      <c r="G8" s="683"/>
      <c r="H8" s="683"/>
      <c r="I8" s="683"/>
      <c r="J8" s="683"/>
      <c r="K8" s="683"/>
    </row>
    <row r="9" spans="2:11" ht="20.100000000000001" customHeight="1" x14ac:dyDescent="0.25">
      <c r="B9" s="127"/>
      <c r="C9" s="127"/>
      <c r="D9" s="127"/>
      <c r="E9" s="127"/>
      <c r="F9" s="127"/>
      <c r="G9" s="127"/>
      <c r="H9" s="127"/>
      <c r="I9" s="127"/>
      <c r="J9" s="127"/>
    </row>
    <row r="10" spans="2:11" ht="20.100000000000001" customHeight="1" x14ac:dyDescent="0.25">
      <c r="B10" s="684" t="s">
        <v>425</v>
      </c>
      <c r="C10" s="685"/>
      <c r="D10" s="686" t="s">
        <v>37</v>
      </c>
      <c r="E10" s="127"/>
      <c r="F10" s="127"/>
      <c r="G10" s="127"/>
      <c r="H10" s="127"/>
      <c r="I10" s="127"/>
      <c r="J10" s="127"/>
    </row>
    <row r="11" spans="2:11" ht="20.100000000000001" customHeight="1" x14ac:dyDescent="0.25">
      <c r="B11" s="127"/>
      <c r="C11" s="127"/>
      <c r="D11" s="127"/>
      <c r="E11" s="127"/>
      <c r="F11" s="127"/>
      <c r="G11" s="127"/>
      <c r="H11" s="127"/>
      <c r="I11" s="127"/>
      <c r="J11" s="127"/>
    </row>
    <row r="12" spans="2:11" ht="20.100000000000001" customHeight="1" x14ac:dyDescent="0.25">
      <c r="B12" s="128" t="s">
        <v>180</v>
      </c>
      <c r="C12" s="128"/>
      <c r="D12" s="69"/>
      <c r="E12" s="69"/>
      <c r="F12" s="69"/>
      <c r="G12" s="69"/>
      <c r="H12" s="69"/>
      <c r="I12" s="69"/>
      <c r="J12" s="69"/>
    </row>
    <row r="13" spans="2:11" ht="20.100000000000001" customHeight="1" x14ac:dyDescent="0.25">
      <c r="B13" s="687">
        <v>1</v>
      </c>
      <c r="C13" s="688" t="s">
        <v>426</v>
      </c>
      <c r="D13" s="688"/>
      <c r="E13" s="688"/>
      <c r="F13" s="688"/>
      <c r="G13" s="688"/>
      <c r="H13" s="688"/>
      <c r="I13" s="688"/>
      <c r="J13" s="688"/>
      <c r="K13" s="689"/>
    </row>
    <row r="14" spans="2:11" ht="78.75" customHeight="1" x14ac:dyDescent="0.25">
      <c r="B14" s="690">
        <v>2</v>
      </c>
      <c r="C14" s="691" t="s">
        <v>437</v>
      </c>
      <c r="D14" s="691"/>
      <c r="E14" s="691"/>
      <c r="F14" s="691"/>
      <c r="G14" s="691"/>
      <c r="H14" s="691"/>
      <c r="I14" s="691"/>
      <c r="J14" s="691"/>
      <c r="K14" s="692"/>
    </row>
    <row r="15" spans="2:11" ht="20.100000000000001" customHeight="1" x14ac:dyDescent="0.25">
      <c r="B15" s="693">
        <v>3</v>
      </c>
      <c r="C15" s="694" t="s">
        <v>427</v>
      </c>
      <c r="D15" s="694"/>
      <c r="E15" s="694"/>
      <c r="F15" s="695" t="s">
        <v>226</v>
      </c>
      <c r="G15" s="696"/>
      <c r="H15" s="694" t="s">
        <v>181</v>
      </c>
      <c r="I15" s="694"/>
      <c r="J15" s="694"/>
      <c r="K15" s="697"/>
    </row>
    <row r="16" spans="2:11" ht="20.100000000000001" customHeight="1" x14ac:dyDescent="0.25">
      <c r="B16" s="698"/>
      <c r="C16" s="699"/>
      <c r="D16" s="700" t="s">
        <v>184</v>
      </c>
      <c r="E16" s="700"/>
      <c r="F16" s="699"/>
      <c r="G16" s="699"/>
      <c r="H16" s="699"/>
      <c r="I16" s="699"/>
      <c r="J16" s="699"/>
      <c r="K16" s="701"/>
    </row>
    <row r="17" spans="2:12" ht="20.100000000000001" customHeight="1" x14ac:dyDescent="0.25">
      <c r="B17" s="698"/>
      <c r="C17" s="699"/>
      <c r="D17" s="700" t="s">
        <v>185</v>
      </c>
      <c r="E17" s="700"/>
      <c r="F17" s="699"/>
      <c r="G17" s="699"/>
      <c r="H17" s="699"/>
      <c r="I17" s="699"/>
      <c r="J17" s="699"/>
      <c r="K17" s="701"/>
    </row>
    <row r="18" spans="2:12" ht="20.100000000000001" customHeight="1" x14ac:dyDescent="0.25">
      <c r="B18" s="698"/>
      <c r="C18" s="699"/>
      <c r="D18" s="700" t="s">
        <v>186</v>
      </c>
      <c r="E18" s="700"/>
      <c r="F18" s="699"/>
      <c r="G18" s="699"/>
      <c r="H18" s="699"/>
      <c r="I18" s="699"/>
      <c r="J18" s="699"/>
      <c r="K18" s="701"/>
    </row>
    <row r="19" spans="2:12" ht="20.100000000000001" customHeight="1" x14ac:dyDescent="0.25">
      <c r="B19" s="698"/>
      <c r="C19" s="699"/>
      <c r="D19" s="700" t="s">
        <v>269</v>
      </c>
      <c r="E19" s="700"/>
      <c r="F19" s="699"/>
      <c r="G19" s="699"/>
      <c r="H19" s="699"/>
      <c r="I19" s="699"/>
      <c r="J19" s="699"/>
      <c r="K19" s="701"/>
    </row>
    <row r="20" spans="2:12" ht="20.100000000000001" customHeight="1" x14ac:dyDescent="0.25">
      <c r="B20" s="698"/>
      <c r="C20" s="699"/>
      <c r="D20" s="700" t="s">
        <v>353</v>
      </c>
      <c r="E20" s="700"/>
      <c r="F20" s="699"/>
      <c r="G20" s="699"/>
      <c r="H20" s="699"/>
      <c r="I20" s="699"/>
      <c r="J20" s="699"/>
      <c r="K20" s="701"/>
    </row>
    <row r="21" spans="2:12" s="46" customFormat="1" ht="26.25" customHeight="1" x14ac:dyDescent="0.25">
      <c r="B21" s="390">
        <v>4</v>
      </c>
      <c r="C21" s="702" t="s">
        <v>438</v>
      </c>
      <c r="D21" s="702"/>
      <c r="E21" s="702"/>
      <c r="F21" s="702"/>
      <c r="G21" s="702"/>
      <c r="H21" s="702"/>
      <c r="I21" s="702"/>
      <c r="J21" s="702"/>
      <c r="K21" s="703"/>
      <c r="L21" s="704"/>
    </row>
    <row r="22" spans="2:12" s="46" customFormat="1" ht="36" customHeight="1" x14ac:dyDescent="0.25">
      <c r="B22" s="705">
        <v>5</v>
      </c>
      <c r="C22" s="706" t="s">
        <v>433</v>
      </c>
      <c r="D22" s="706"/>
      <c r="E22" s="706"/>
      <c r="F22" s="706"/>
      <c r="G22" s="706"/>
      <c r="H22" s="706"/>
      <c r="I22" s="706"/>
      <c r="J22" s="706"/>
      <c r="K22" s="707"/>
      <c r="L22" s="704"/>
    </row>
    <row r="23" spans="2:12" s="46" customFormat="1" ht="36" customHeight="1" x14ac:dyDescent="0.25">
      <c r="B23" s="390">
        <v>6</v>
      </c>
      <c r="C23" s="702" t="s">
        <v>439</v>
      </c>
      <c r="D23" s="702"/>
      <c r="E23" s="702"/>
      <c r="F23" s="702"/>
      <c r="G23" s="702"/>
      <c r="H23" s="702"/>
      <c r="I23" s="702"/>
      <c r="J23" s="702"/>
      <c r="K23" s="703"/>
      <c r="L23" s="708"/>
    </row>
    <row r="24" spans="2:12" s="46" customFormat="1" ht="36" customHeight="1" x14ac:dyDescent="0.25">
      <c r="B24" s="705">
        <v>7</v>
      </c>
      <c r="C24" s="706" t="s">
        <v>428</v>
      </c>
      <c r="D24" s="706"/>
      <c r="E24" s="706"/>
      <c r="F24" s="706"/>
      <c r="G24" s="706"/>
      <c r="H24" s="706"/>
      <c r="I24" s="706"/>
      <c r="J24" s="706"/>
      <c r="K24" s="707"/>
      <c r="L24" s="709"/>
    </row>
    <row r="25" spans="2:12" s="46" customFormat="1" ht="36" customHeight="1" x14ac:dyDescent="0.25">
      <c r="B25" s="390">
        <v>8</v>
      </c>
      <c r="C25" s="702" t="s">
        <v>429</v>
      </c>
      <c r="D25" s="702"/>
      <c r="E25" s="702"/>
      <c r="F25" s="702"/>
      <c r="G25" s="702"/>
      <c r="H25" s="702"/>
      <c r="I25" s="702"/>
      <c r="J25" s="702"/>
      <c r="K25" s="703"/>
      <c r="L25" s="709"/>
    </row>
    <row r="26" spans="2:12" s="46" customFormat="1" ht="36" customHeight="1" x14ac:dyDescent="0.25">
      <c r="B26" s="705">
        <v>9</v>
      </c>
      <c r="C26" s="706" t="s">
        <v>430</v>
      </c>
      <c r="D26" s="706"/>
      <c r="E26" s="706"/>
      <c r="F26" s="706"/>
      <c r="G26" s="706"/>
      <c r="H26" s="706"/>
      <c r="I26" s="706"/>
      <c r="J26" s="706"/>
      <c r="K26" s="707"/>
      <c r="L26" s="709"/>
    </row>
    <row r="27" spans="2:12" s="46" customFormat="1" ht="36" customHeight="1" x14ac:dyDescent="0.25">
      <c r="B27" s="390">
        <v>10</v>
      </c>
      <c r="C27" s="702" t="s">
        <v>431</v>
      </c>
      <c r="D27" s="702"/>
      <c r="E27" s="702"/>
      <c r="F27" s="702"/>
      <c r="G27" s="702"/>
      <c r="H27" s="702"/>
      <c r="I27" s="702"/>
      <c r="J27" s="702"/>
      <c r="K27" s="703"/>
      <c r="L27" s="708"/>
    </row>
    <row r="28" spans="2:12" s="46" customFormat="1" ht="30.75" customHeight="1" x14ac:dyDescent="0.25">
      <c r="B28" s="687">
        <v>11</v>
      </c>
      <c r="C28" s="710" t="s">
        <v>434</v>
      </c>
      <c r="D28" s="710"/>
      <c r="E28" s="710"/>
      <c r="F28" s="710"/>
      <c r="G28" s="710"/>
      <c r="H28" s="710"/>
      <c r="I28" s="710"/>
      <c r="J28" s="710"/>
      <c r="K28" s="711"/>
      <c r="L28" s="709"/>
    </row>
    <row r="29" spans="2:12" ht="24.75" customHeight="1" x14ac:dyDescent="0.25">
      <c r="B29" s="712">
        <v>12</v>
      </c>
      <c r="C29" s="713" t="s">
        <v>432</v>
      </c>
      <c r="D29" s="713"/>
      <c r="E29" s="713"/>
      <c r="F29" s="713"/>
      <c r="G29" s="713"/>
      <c r="H29" s="713"/>
      <c r="I29" s="713"/>
      <c r="J29" s="713"/>
      <c r="K29" s="714"/>
      <c r="L29" s="709"/>
    </row>
    <row r="30" spans="2:12" ht="20.25" customHeight="1" x14ac:dyDescent="0.25">
      <c r="B30" s="715"/>
      <c r="C30" s="716"/>
      <c r="D30" s="717" t="s">
        <v>85</v>
      </c>
      <c r="E30" s="717"/>
      <c r="F30" s="717"/>
      <c r="G30" s="717"/>
      <c r="H30" s="717"/>
      <c r="I30" s="717"/>
      <c r="J30" s="717"/>
      <c r="K30" s="718"/>
      <c r="L30" s="709"/>
    </row>
    <row r="31" spans="2:12" ht="19.5" customHeight="1" x14ac:dyDescent="0.25">
      <c r="B31" s="715"/>
      <c r="C31" s="716"/>
      <c r="D31" s="717" t="s">
        <v>435</v>
      </c>
      <c r="E31" s="717"/>
      <c r="F31" s="717"/>
      <c r="G31" s="717"/>
      <c r="H31" s="717"/>
      <c r="I31" s="717"/>
      <c r="J31" s="717"/>
      <c r="K31" s="718"/>
      <c r="L31" s="709"/>
    </row>
    <row r="32" spans="2:12" ht="20.25" customHeight="1" x14ac:dyDescent="0.25">
      <c r="B32" s="715"/>
      <c r="C32" s="716"/>
      <c r="D32" s="717" t="s">
        <v>213</v>
      </c>
      <c r="E32" s="717"/>
      <c r="F32" s="717"/>
      <c r="G32" s="717"/>
      <c r="H32" s="717"/>
      <c r="I32" s="717"/>
      <c r="J32" s="717"/>
      <c r="K32" s="718"/>
      <c r="L32" s="704"/>
    </row>
    <row r="33" spans="2:12" ht="20.25" customHeight="1" x14ac:dyDescent="0.25">
      <c r="B33" s="715"/>
      <c r="C33" s="716"/>
      <c r="D33" s="717" t="s">
        <v>334</v>
      </c>
      <c r="E33" s="717"/>
      <c r="F33" s="717"/>
      <c r="G33" s="717"/>
      <c r="H33" s="717"/>
      <c r="I33" s="717"/>
      <c r="J33" s="717"/>
      <c r="K33" s="718"/>
      <c r="L33" s="704"/>
    </row>
    <row r="34" spans="2:12" ht="20.25" customHeight="1" x14ac:dyDescent="0.25">
      <c r="B34" s="715"/>
      <c r="C34" s="716"/>
      <c r="D34" s="717" t="s">
        <v>212</v>
      </c>
      <c r="E34" s="717"/>
      <c r="F34" s="717"/>
      <c r="G34" s="717"/>
      <c r="H34" s="717"/>
      <c r="I34" s="717"/>
      <c r="J34" s="717"/>
      <c r="K34" s="718"/>
      <c r="L34" s="704"/>
    </row>
    <row r="35" spans="2:12" ht="20.25" customHeight="1" x14ac:dyDescent="0.25">
      <c r="B35" s="715"/>
      <c r="C35" s="716"/>
      <c r="D35" s="717" t="s">
        <v>214</v>
      </c>
      <c r="E35" s="717"/>
      <c r="F35" s="717"/>
      <c r="G35" s="717"/>
      <c r="H35" s="717"/>
      <c r="I35" s="717"/>
      <c r="J35" s="717"/>
      <c r="K35" s="718"/>
      <c r="L35" s="704"/>
    </row>
    <row r="36" spans="2:12" ht="20.25" customHeight="1" x14ac:dyDescent="0.25">
      <c r="B36" s="715"/>
      <c r="C36" s="716"/>
      <c r="D36" s="717" t="s">
        <v>286</v>
      </c>
      <c r="E36" s="717"/>
      <c r="F36" s="717"/>
      <c r="G36" s="717"/>
      <c r="H36" s="717"/>
      <c r="I36" s="717"/>
      <c r="J36" s="717"/>
      <c r="K36" s="718"/>
      <c r="L36" s="704"/>
    </row>
    <row r="37" spans="2:12" ht="20.25" customHeight="1" x14ac:dyDescent="0.25">
      <c r="B37" s="715"/>
      <c r="C37" s="716"/>
      <c r="D37" s="717" t="s">
        <v>86</v>
      </c>
      <c r="E37" s="717"/>
      <c r="F37" s="717"/>
      <c r="G37" s="717"/>
      <c r="H37" s="717"/>
      <c r="I37" s="717"/>
      <c r="J37" s="717"/>
      <c r="K37" s="718"/>
      <c r="L37" s="704"/>
    </row>
    <row r="38" spans="2:12" ht="20.25" customHeight="1" x14ac:dyDescent="0.25">
      <c r="B38" s="715"/>
      <c r="C38" s="716"/>
      <c r="D38" s="717" t="s">
        <v>215</v>
      </c>
      <c r="E38" s="717"/>
      <c r="F38" s="717"/>
      <c r="G38" s="717"/>
      <c r="H38" s="717"/>
      <c r="I38" s="717"/>
      <c r="J38" s="717"/>
      <c r="K38" s="718"/>
      <c r="L38" s="704"/>
    </row>
    <row r="39" spans="2:12" ht="20.25" customHeight="1" x14ac:dyDescent="0.25">
      <c r="B39" s="715"/>
      <c r="C39" s="716"/>
      <c r="D39" s="717" t="s">
        <v>87</v>
      </c>
      <c r="E39" s="717"/>
      <c r="F39" s="717"/>
      <c r="G39" s="717"/>
      <c r="H39" s="717"/>
      <c r="I39" s="717"/>
      <c r="J39" s="717"/>
      <c r="K39" s="718"/>
      <c r="L39" s="704"/>
    </row>
    <row r="40" spans="2:12" ht="39.75" customHeight="1" x14ac:dyDescent="0.25">
      <c r="B40" s="705">
        <v>13</v>
      </c>
      <c r="C40" s="706" t="s">
        <v>436</v>
      </c>
      <c r="D40" s="706"/>
      <c r="E40" s="706"/>
      <c r="F40" s="706"/>
      <c r="G40" s="706"/>
      <c r="H40" s="706"/>
      <c r="I40" s="706"/>
      <c r="J40" s="706"/>
      <c r="K40" s="707"/>
      <c r="L40" s="719"/>
    </row>
  </sheetData>
  <mergeCells count="32">
    <mergeCell ref="D37:K37"/>
    <mergeCell ref="D38:K38"/>
    <mergeCell ref="C40:K40"/>
    <mergeCell ref="B5:K5"/>
    <mergeCell ref="D39:K39"/>
    <mergeCell ref="C28:K28"/>
    <mergeCell ref="B29:B39"/>
    <mergeCell ref="C29:K29"/>
    <mergeCell ref="D30:K30"/>
    <mergeCell ref="D31:K31"/>
    <mergeCell ref="D32:K32"/>
    <mergeCell ref="D33:K33"/>
    <mergeCell ref="D34:K34"/>
    <mergeCell ref="D35:K35"/>
    <mergeCell ref="D36:K36"/>
    <mergeCell ref="C22:K22"/>
    <mergeCell ref="C23:K23"/>
    <mergeCell ref="C24:K24"/>
    <mergeCell ref="C25:K25"/>
    <mergeCell ref="C26:K26"/>
    <mergeCell ref="C27:K27"/>
    <mergeCell ref="B10:C10"/>
    <mergeCell ref="C13:K13"/>
    <mergeCell ref="C14:K14"/>
    <mergeCell ref="B15:B20"/>
    <mergeCell ref="F15:G15"/>
    <mergeCell ref="C21:K21"/>
    <mergeCell ref="B1:K1"/>
    <mergeCell ref="B3:K3"/>
    <mergeCell ref="B4:K4"/>
    <mergeCell ref="B6:K6"/>
    <mergeCell ref="B8:K8"/>
  </mergeCells>
  <pageMargins left="0.51181102362204722" right="0.51181102362204722" top="0.78740157480314965" bottom="0.78740157480314965" header="0.31496062992125984" footer="0.31496062992125984"/>
  <pageSetup paperSize="9" scale="65" orientation="portrait" r:id="rId1"/>
  <headerFooter>
    <oddFooter>&amp;C&amp;A - Item 1 - Pr. El. 04/2023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5"/>
  <sheetViews>
    <sheetView showGridLines="0" zoomScaleNormal="100" workbookViewId="0">
      <selection activeCell="B1" sqref="B1:K1"/>
    </sheetView>
  </sheetViews>
  <sheetFormatPr defaultRowHeight="15" x14ac:dyDescent="0.25"/>
  <cols>
    <col min="2" max="2" width="14.7109375" customWidth="1"/>
    <col min="3" max="3" width="47.5703125" customWidth="1"/>
    <col min="4" max="4" width="10" customWidth="1"/>
    <col min="5" max="5" width="11.7109375" customWidth="1"/>
    <col min="6" max="6" width="18.7109375" customWidth="1"/>
    <col min="7" max="7" width="20.42578125" customWidth="1"/>
    <col min="8" max="8" width="10.42578125" customWidth="1"/>
    <col min="9" max="9" width="14.28515625" bestFit="1" customWidth="1"/>
    <col min="10" max="10" width="13.28515625" bestFit="1" customWidth="1"/>
  </cols>
  <sheetData>
    <row r="1" spans="2:9" ht="15" customHeight="1" x14ac:dyDescent="0.25">
      <c r="B1" s="409" t="str">
        <f>ORIENTAÇÕES!B3</f>
        <v>ANEXO IV</v>
      </c>
      <c r="C1" s="409"/>
      <c r="D1" s="409"/>
      <c r="E1" s="409"/>
      <c r="F1" s="409"/>
      <c r="G1" s="409"/>
    </row>
    <row r="2" spans="2:9" ht="15" customHeight="1" x14ac:dyDescent="0.25">
      <c r="B2" s="409" t="str">
        <f>ORIENTAÇÕES!B4</f>
        <v xml:space="preserve">MODELO DE PLANILHA DE CUSTO E FORMAÇÃO DE PREÇO </v>
      </c>
      <c r="C2" s="409"/>
      <c r="D2" s="409"/>
      <c r="E2" s="409"/>
      <c r="F2" s="409"/>
      <c r="G2" s="409"/>
    </row>
    <row r="3" spans="2:9" ht="15" customHeight="1" x14ac:dyDescent="0.25">
      <c r="B3" s="409" t="str">
        <f>ORIENTAÇÕES!B5</f>
        <v>PREGÃO ELETRÔNICO Nº 04/2023</v>
      </c>
      <c r="C3" s="409"/>
      <c r="D3" s="409"/>
      <c r="E3" s="409"/>
      <c r="F3" s="409"/>
      <c r="G3" s="409"/>
    </row>
    <row r="4" spans="2:9" ht="15" customHeight="1" x14ac:dyDescent="0.25">
      <c r="B4" s="410" t="str">
        <f>ORIENTAÇÕES!B6</f>
        <v>PROCESSO Nº:  21053.000492/2022-10</v>
      </c>
      <c r="C4" s="410"/>
      <c r="D4" s="410"/>
      <c r="E4" s="410"/>
      <c r="F4" s="410"/>
      <c r="G4" s="410"/>
    </row>
    <row r="5" spans="2:9" ht="15" customHeight="1" x14ac:dyDescent="0.25">
      <c r="B5" s="124"/>
      <c r="C5" s="124"/>
      <c r="D5" s="124"/>
      <c r="E5" s="124"/>
      <c r="F5" s="124"/>
      <c r="G5" s="124"/>
    </row>
    <row r="6" spans="2:9" ht="38.25" customHeight="1" x14ac:dyDescent="0.25">
      <c r="B6" s="398" t="str">
        <f>ORIENTAÇÕES!B8</f>
        <v>OBJETO: Contratação de prestação de serviço contínuo com dedicação de mão de obra exclusiva de motoristas (categoria “D” ou acima) em proveito do LFDA-SP.</v>
      </c>
      <c r="C6" s="398"/>
      <c r="D6" s="398"/>
      <c r="E6" s="398"/>
      <c r="F6" s="398"/>
      <c r="G6" s="398"/>
    </row>
    <row r="7" spans="2:9" x14ac:dyDescent="0.25">
      <c r="B7" s="49"/>
      <c r="C7" s="49"/>
      <c r="D7" s="49"/>
      <c r="E7" s="49"/>
      <c r="F7" s="49"/>
      <c r="G7" s="49"/>
    </row>
    <row r="8" spans="2:9" ht="18" customHeight="1" x14ac:dyDescent="0.3">
      <c r="B8" s="411" t="s">
        <v>318</v>
      </c>
      <c r="C8" s="411"/>
      <c r="D8" s="411"/>
      <c r="E8" s="411"/>
      <c r="F8" s="411"/>
      <c r="G8" s="411"/>
      <c r="H8" s="17"/>
    </row>
    <row r="9" spans="2:9" x14ac:dyDescent="0.25">
      <c r="B9" s="49"/>
      <c r="C9" s="49"/>
      <c r="D9" s="49"/>
      <c r="E9" s="49"/>
      <c r="F9" s="49"/>
      <c r="G9" s="49"/>
    </row>
    <row r="10" spans="2:9" ht="30" customHeight="1" x14ac:dyDescent="0.25">
      <c r="B10" s="67" t="s">
        <v>77</v>
      </c>
      <c r="C10" s="412" t="s">
        <v>300</v>
      </c>
      <c r="D10" s="412"/>
      <c r="E10" s="134" t="s">
        <v>270</v>
      </c>
      <c r="F10" s="413" t="s">
        <v>188</v>
      </c>
      <c r="G10" s="414"/>
    </row>
    <row r="11" spans="2:9" ht="26.25" customHeight="1" x14ac:dyDescent="0.25">
      <c r="B11" s="196" t="s">
        <v>78</v>
      </c>
      <c r="C11" s="371" t="s">
        <v>300</v>
      </c>
      <c r="D11" s="49"/>
      <c r="E11" s="49"/>
      <c r="F11" s="49"/>
      <c r="G11" s="49"/>
    </row>
    <row r="12" spans="2:9" ht="28.5" customHeight="1" x14ac:dyDescent="0.25">
      <c r="B12" s="67" t="s">
        <v>219</v>
      </c>
      <c r="C12" s="30" t="s">
        <v>79</v>
      </c>
      <c r="D12" s="49"/>
      <c r="E12" s="50" t="s">
        <v>271</v>
      </c>
      <c r="F12" s="413" t="s">
        <v>223</v>
      </c>
      <c r="G12" s="414"/>
      <c r="I12" s="44"/>
    </row>
    <row r="13" spans="2:9" ht="24.75" customHeight="1" x14ac:dyDescent="0.25">
      <c r="B13" s="51"/>
      <c r="C13" s="18"/>
      <c r="D13" s="49"/>
      <c r="E13" s="67"/>
      <c r="F13" s="67"/>
      <c r="G13" s="37"/>
    </row>
    <row r="14" spans="2:9" ht="15.75" thickBot="1" x14ac:dyDescent="0.3">
      <c r="B14" s="415"/>
      <c r="C14" s="415"/>
      <c r="D14" s="415"/>
      <c r="E14" s="415"/>
      <c r="F14" s="415"/>
      <c r="G14" s="415"/>
    </row>
    <row r="15" spans="2:9" ht="49.5" customHeight="1" x14ac:dyDescent="0.25">
      <c r="B15" s="362" t="s">
        <v>39</v>
      </c>
      <c r="C15" s="363" t="s">
        <v>38</v>
      </c>
      <c r="D15" s="363" t="s">
        <v>189</v>
      </c>
      <c r="E15" s="363" t="s">
        <v>190</v>
      </c>
      <c r="F15" s="363" t="s">
        <v>397</v>
      </c>
      <c r="G15" s="364" t="s">
        <v>398</v>
      </c>
    </row>
    <row r="16" spans="2:9" ht="67.5" customHeight="1" thickBot="1" x14ac:dyDescent="0.3">
      <c r="B16" s="356">
        <v>1</v>
      </c>
      <c r="C16" s="357" t="s">
        <v>396</v>
      </c>
      <c r="D16" s="358" t="s">
        <v>417</v>
      </c>
      <c r="E16" s="359">
        <v>12</v>
      </c>
      <c r="F16" s="360">
        <f>'RESUMO ANALÍTICO'!G32</f>
        <v>0</v>
      </c>
      <c r="G16" s="361">
        <f>E16*F16</f>
        <v>0</v>
      </c>
      <c r="H16" s="38"/>
    </row>
    <row r="17" spans="2:9" x14ac:dyDescent="0.25">
      <c r="B17" s="330"/>
      <c r="C17" s="49"/>
      <c r="D17" s="49"/>
      <c r="E17" s="49"/>
      <c r="F17" s="49"/>
      <c r="G17" s="49"/>
    </row>
    <row r="18" spans="2:9" x14ac:dyDescent="0.25">
      <c r="B18" s="49"/>
      <c r="C18" s="49"/>
      <c r="D18" s="49"/>
      <c r="E18" s="49"/>
      <c r="F18" s="49"/>
      <c r="G18" s="49"/>
      <c r="I18" s="29"/>
    </row>
    <row r="19" spans="2:9" ht="15" customHeight="1" x14ac:dyDescent="0.25">
      <c r="B19" s="19" t="s">
        <v>265</v>
      </c>
      <c r="C19" s="49"/>
      <c r="D19" s="48"/>
      <c r="E19" s="49"/>
      <c r="F19" s="49"/>
      <c r="G19" s="49"/>
    </row>
    <row r="20" spans="2:9" ht="15" customHeight="1" x14ac:dyDescent="0.25">
      <c r="B20" s="400" t="s">
        <v>194</v>
      </c>
      <c r="C20" s="401"/>
      <c r="D20" s="401"/>
      <c r="E20" s="401"/>
      <c r="F20" s="401"/>
      <c r="G20" s="402"/>
    </row>
    <row r="21" spans="2:9" ht="15" customHeight="1" x14ac:dyDescent="0.25">
      <c r="B21" s="403"/>
      <c r="C21" s="404"/>
      <c r="D21" s="404"/>
      <c r="E21" s="404"/>
      <c r="F21" s="404"/>
      <c r="G21" s="405"/>
    </row>
    <row r="22" spans="2:9" x14ac:dyDescent="0.25">
      <c r="B22" s="403"/>
      <c r="C22" s="404"/>
      <c r="D22" s="404"/>
      <c r="E22" s="404"/>
      <c r="F22" s="404"/>
      <c r="G22" s="405"/>
    </row>
    <row r="23" spans="2:9" x14ac:dyDescent="0.25">
      <c r="B23" s="403"/>
      <c r="C23" s="404"/>
      <c r="D23" s="404"/>
      <c r="E23" s="404"/>
      <c r="F23" s="404"/>
      <c r="G23" s="405"/>
    </row>
    <row r="24" spans="2:9" x14ac:dyDescent="0.25">
      <c r="B24" s="403"/>
      <c r="C24" s="404"/>
      <c r="D24" s="404"/>
      <c r="E24" s="404"/>
      <c r="F24" s="404"/>
      <c r="G24" s="405"/>
    </row>
    <row r="25" spans="2:9" x14ac:dyDescent="0.25">
      <c r="B25" s="403"/>
      <c r="C25" s="404"/>
      <c r="D25" s="404"/>
      <c r="E25" s="404"/>
      <c r="F25" s="404"/>
      <c r="G25" s="405"/>
    </row>
    <row r="26" spans="2:9" x14ac:dyDescent="0.25">
      <c r="B26" s="403"/>
      <c r="C26" s="404"/>
      <c r="D26" s="404"/>
      <c r="E26" s="404"/>
      <c r="F26" s="404"/>
      <c r="G26" s="405"/>
    </row>
    <row r="27" spans="2:9" x14ac:dyDescent="0.25">
      <c r="B27" s="403"/>
      <c r="C27" s="404"/>
      <c r="D27" s="404"/>
      <c r="E27" s="404"/>
      <c r="F27" s="404"/>
      <c r="G27" s="405"/>
    </row>
    <row r="28" spans="2:9" x14ac:dyDescent="0.25">
      <c r="B28" s="406"/>
      <c r="C28" s="407"/>
      <c r="D28" s="407"/>
      <c r="E28" s="407"/>
      <c r="F28" s="407"/>
      <c r="G28" s="408"/>
    </row>
    <row r="29" spans="2:9" x14ac:dyDescent="0.25">
      <c r="B29" s="68"/>
      <c r="C29" s="68"/>
      <c r="D29" s="68"/>
      <c r="E29" s="68"/>
      <c r="F29" s="68"/>
      <c r="G29" s="68"/>
    </row>
    <row r="30" spans="2:9" ht="13.5" customHeight="1" x14ac:dyDescent="0.25">
      <c r="B30" s="49"/>
      <c r="C30" s="49"/>
      <c r="D30" s="49"/>
      <c r="E30" s="49"/>
      <c r="F30" s="49"/>
      <c r="G30" s="49"/>
    </row>
    <row r="31" spans="2:9" ht="26.1" customHeight="1" x14ac:dyDescent="0.25">
      <c r="B31" s="399" t="s">
        <v>216</v>
      </c>
      <c r="C31" s="197" t="s">
        <v>217</v>
      </c>
      <c r="D31" s="49"/>
      <c r="E31" s="49"/>
      <c r="F31" s="49"/>
      <c r="G31" s="49"/>
    </row>
    <row r="32" spans="2:9" ht="26.1" customHeight="1" x14ac:dyDescent="0.25">
      <c r="B32" s="399"/>
      <c r="C32" s="197" t="s">
        <v>218</v>
      </c>
      <c r="D32" s="49"/>
      <c r="E32" s="49"/>
      <c r="F32" s="49"/>
      <c r="G32" s="49"/>
    </row>
    <row r="33" spans="2:7" x14ac:dyDescent="0.25">
      <c r="B33" s="49"/>
      <c r="C33" s="49"/>
      <c r="D33" s="49"/>
      <c r="E33" s="49"/>
      <c r="F33" s="49"/>
      <c r="G33" s="49"/>
    </row>
    <row r="34" spans="2:7" x14ac:dyDescent="0.25">
      <c r="B34" s="49"/>
      <c r="C34" s="49"/>
      <c r="D34" s="49"/>
      <c r="E34" s="49"/>
      <c r="F34" s="49"/>
      <c r="G34" s="49"/>
    </row>
    <row r="35" spans="2:7" x14ac:dyDescent="0.25">
      <c r="B35" s="49"/>
      <c r="C35" s="49"/>
      <c r="D35" s="49"/>
      <c r="E35" s="49"/>
      <c r="F35" s="49"/>
      <c r="G35" s="49"/>
    </row>
  </sheetData>
  <mergeCells count="12">
    <mergeCell ref="B31:B32"/>
    <mergeCell ref="B20:G28"/>
    <mergeCell ref="B1:G1"/>
    <mergeCell ref="B2:G2"/>
    <mergeCell ref="B3:G3"/>
    <mergeCell ref="B4:G4"/>
    <mergeCell ref="B6:G6"/>
    <mergeCell ref="B8:G8"/>
    <mergeCell ref="C10:D10"/>
    <mergeCell ref="F10:G10"/>
    <mergeCell ref="F12:G12"/>
    <mergeCell ref="B14:G14"/>
  </mergeCells>
  <pageMargins left="0.51181102362204722" right="0.51181102362204722" top="0.78740157480314965" bottom="0.78740157480314965" header="0.31496062992125984" footer="0.31496062992125984"/>
  <pageSetup paperSize="9" scale="64" orientation="portrait" r:id="rId1"/>
  <headerFooter>
    <oddFooter>&amp;C&amp;A - Item 1 - Pr. El. 04/2023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B1:L37"/>
  <sheetViews>
    <sheetView zoomScaleNormal="100" workbookViewId="0">
      <selection activeCell="B1" sqref="B1:K1"/>
    </sheetView>
  </sheetViews>
  <sheetFormatPr defaultRowHeight="15" x14ac:dyDescent="0.25"/>
  <cols>
    <col min="1" max="1" width="9.140625" style="234"/>
    <col min="2" max="2" width="14.7109375" style="234" customWidth="1"/>
    <col min="3" max="3" width="37" style="234" customWidth="1"/>
    <col min="4" max="4" width="11.7109375" style="234" customWidth="1"/>
    <col min="5" max="5" width="8.28515625" style="234" customWidth="1"/>
    <col min="6" max="8" width="16.7109375" style="234" customWidth="1"/>
    <col min="9" max="9" width="10.42578125" style="234" customWidth="1"/>
    <col min="10" max="10" width="14.28515625" style="234" bestFit="1" customWidth="1"/>
    <col min="11" max="11" width="13.28515625" style="234" bestFit="1" customWidth="1"/>
    <col min="12" max="16384" width="9.140625" style="234"/>
  </cols>
  <sheetData>
    <row r="1" spans="2:10" ht="15" customHeight="1" x14ac:dyDescent="0.25">
      <c r="B1" s="416" t="str">
        <f>ORIENTAÇÕES!B3</f>
        <v>ANEXO IV</v>
      </c>
      <c r="C1" s="416"/>
      <c r="D1" s="416"/>
      <c r="E1" s="416"/>
      <c r="F1" s="416"/>
      <c r="G1" s="416"/>
      <c r="H1" s="416"/>
    </row>
    <row r="2" spans="2:10" ht="15" customHeight="1" x14ac:dyDescent="0.25">
      <c r="B2" s="416" t="str">
        <f>ORIENTAÇÕES!B4</f>
        <v xml:space="preserve">MODELO DE PLANILHA DE CUSTO E FORMAÇÃO DE PREÇO </v>
      </c>
      <c r="C2" s="416"/>
      <c r="D2" s="416"/>
      <c r="E2" s="416"/>
      <c r="F2" s="416"/>
      <c r="G2" s="416"/>
      <c r="H2" s="416"/>
    </row>
    <row r="3" spans="2:10" ht="15" customHeight="1" x14ac:dyDescent="0.25">
      <c r="B3" s="416" t="str">
        <f>ORIENTAÇÕES!B5</f>
        <v>PREGÃO ELETRÔNICO Nº 04/2023</v>
      </c>
      <c r="C3" s="416"/>
      <c r="D3" s="416"/>
      <c r="E3" s="416"/>
      <c r="F3" s="416"/>
      <c r="G3" s="416"/>
      <c r="H3" s="416"/>
    </row>
    <row r="4" spans="2:10" ht="15" customHeight="1" x14ac:dyDescent="0.25">
      <c r="B4" s="416" t="str">
        <f>ORIENTAÇÕES!B6</f>
        <v>PROCESSO Nº:  21053.000492/2022-10</v>
      </c>
      <c r="C4" s="416"/>
      <c r="D4" s="416"/>
      <c r="E4" s="416"/>
      <c r="F4" s="416"/>
      <c r="G4" s="416"/>
      <c r="H4" s="416"/>
    </row>
    <row r="5" spans="2:10" ht="15" customHeight="1" x14ac:dyDescent="0.25">
      <c r="B5" s="256"/>
      <c r="C5" s="256"/>
      <c r="D5" s="256"/>
      <c r="E5" s="256"/>
      <c r="F5" s="256"/>
      <c r="G5" s="256"/>
      <c r="H5" s="256"/>
    </row>
    <row r="6" spans="2:10" ht="38.25" customHeight="1" x14ac:dyDescent="0.25">
      <c r="B6" s="398" t="str">
        <f>ORIENTAÇÕES!B8</f>
        <v>OBJETO: Contratação de prestação de serviço contínuo com dedicação de mão de obra exclusiva de motoristas (categoria “D” ou acima) em proveito do LFDA-SP.</v>
      </c>
      <c r="C6" s="398"/>
      <c r="D6" s="398"/>
      <c r="E6" s="398"/>
      <c r="F6" s="398"/>
      <c r="G6" s="398"/>
      <c r="H6" s="398"/>
    </row>
    <row r="7" spans="2:10" x14ac:dyDescent="0.25">
      <c r="B7" s="236"/>
      <c r="C7" s="236"/>
      <c r="D7" s="236"/>
      <c r="E7" s="236"/>
      <c r="F7" s="236"/>
      <c r="G7" s="236"/>
      <c r="H7" s="236"/>
    </row>
    <row r="8" spans="2:10" ht="18" customHeight="1" x14ac:dyDescent="0.3">
      <c r="B8" s="411" t="str">
        <f>RESUMO!B8</f>
        <v>ITEM 1 - MOTORISTAS</v>
      </c>
      <c r="C8" s="411"/>
      <c r="D8" s="411"/>
      <c r="E8" s="411"/>
      <c r="F8" s="411"/>
      <c r="G8" s="411"/>
      <c r="H8" s="411"/>
      <c r="I8" s="257"/>
    </row>
    <row r="9" spans="2:10" x14ac:dyDescent="0.25">
      <c r="B9" s="236"/>
      <c r="C9" s="236"/>
      <c r="D9" s="236"/>
      <c r="E9" s="236"/>
      <c r="F9" s="236"/>
      <c r="G9" s="236"/>
      <c r="H9" s="236"/>
    </row>
    <row r="10" spans="2:10" ht="30" customHeight="1" x14ac:dyDescent="0.25">
      <c r="B10" s="258" t="s">
        <v>77</v>
      </c>
      <c r="C10" s="425" t="str">
        <f>RESUMO!C10</f>
        <v>XXXXXXXXXXXXXXXX</v>
      </c>
      <c r="D10" s="425"/>
      <c r="E10" s="425"/>
      <c r="F10" s="259" t="s">
        <v>270</v>
      </c>
      <c r="G10" s="426" t="str">
        <f>RESUMO!F10</f>
        <v>XXXXXXXX</v>
      </c>
      <c r="H10" s="427"/>
    </row>
    <row r="11" spans="2:10" ht="26.25" customHeight="1" x14ac:dyDescent="0.25">
      <c r="B11" s="260" t="s">
        <v>78</v>
      </c>
      <c r="C11" s="319" t="str">
        <f>RESUMO!C11</f>
        <v>XXXXXXXXXXXXXXXX</v>
      </c>
      <c r="D11" s="236"/>
      <c r="E11" s="236"/>
      <c r="F11" s="236"/>
      <c r="G11" s="236"/>
      <c r="H11" s="236"/>
    </row>
    <row r="12" spans="2:10" ht="28.5" customHeight="1" x14ac:dyDescent="0.25">
      <c r="B12" s="258" t="s">
        <v>219</v>
      </c>
      <c r="C12" s="320" t="str">
        <f>RESUMO!C12</f>
        <v>XX/XX/XXXX</v>
      </c>
      <c r="D12" s="236"/>
      <c r="E12" s="236"/>
      <c r="F12" s="261" t="s">
        <v>271</v>
      </c>
      <c r="G12" s="426" t="str">
        <f>RESUMO!F12</f>
        <v>XX dias</v>
      </c>
      <c r="H12" s="427"/>
      <c r="J12" s="262"/>
    </row>
    <row r="13" spans="2:10" ht="24.75" customHeight="1" x14ac:dyDescent="0.25">
      <c r="B13" s="255"/>
      <c r="C13" s="263"/>
      <c r="D13" s="236"/>
      <c r="E13" s="236"/>
      <c r="F13" s="258"/>
      <c r="G13" s="258"/>
      <c r="H13" s="235"/>
    </row>
    <row r="14" spans="2:10" ht="15.75" thickBot="1" x14ac:dyDescent="0.3">
      <c r="B14" s="428"/>
      <c r="C14" s="428"/>
      <c r="D14" s="428"/>
      <c r="E14" s="428"/>
      <c r="F14" s="428"/>
      <c r="G14" s="428"/>
      <c r="H14" s="428"/>
    </row>
    <row r="15" spans="2:10" ht="36" customHeight="1" x14ac:dyDescent="0.25">
      <c r="B15" s="310" t="s">
        <v>39</v>
      </c>
      <c r="C15" s="311" t="s">
        <v>38</v>
      </c>
      <c r="D15" s="311" t="s">
        <v>189</v>
      </c>
      <c r="E15" s="311" t="s">
        <v>190</v>
      </c>
      <c r="F15" s="311" t="s">
        <v>191</v>
      </c>
      <c r="G15" s="311" t="s">
        <v>192</v>
      </c>
      <c r="H15" s="312" t="s">
        <v>193</v>
      </c>
    </row>
    <row r="16" spans="2:10" ht="25.5" customHeight="1" thickBot="1" x14ac:dyDescent="0.3">
      <c r="B16" s="313">
        <v>1</v>
      </c>
      <c r="C16" s="314" t="s">
        <v>301</v>
      </c>
      <c r="D16" s="315" t="s">
        <v>209</v>
      </c>
      <c r="E16" s="272">
        <v>2</v>
      </c>
      <c r="F16" s="316">
        <f>MOTORISTA!I138</f>
        <v>0</v>
      </c>
      <c r="G16" s="316">
        <f>ROUND(E16*F16,2)</f>
        <v>0</v>
      </c>
      <c r="H16" s="317">
        <f>ROUND(G16*12,2)</f>
        <v>0</v>
      </c>
      <c r="I16" s="264"/>
    </row>
    <row r="17" spans="2:12" ht="10.5" customHeight="1" x14ac:dyDescent="0.25">
      <c r="B17" s="265"/>
      <c r="C17" s="265"/>
      <c r="D17" s="265"/>
      <c r="E17" s="265"/>
      <c r="F17" s="265"/>
      <c r="G17" s="265"/>
      <c r="H17" s="265"/>
    </row>
    <row r="18" spans="2:12" x14ac:dyDescent="0.25">
      <c r="B18" s="236"/>
      <c r="C18" s="236"/>
      <c r="D18" s="236"/>
      <c r="E18" s="236"/>
      <c r="F18" s="236"/>
      <c r="G18" s="236"/>
      <c r="H18" s="236"/>
    </row>
    <row r="19" spans="2:12" ht="27" customHeight="1" thickBot="1" x14ac:dyDescent="0.3">
      <c r="B19" s="417" t="s">
        <v>352</v>
      </c>
      <c r="C19" s="417"/>
      <c r="D19" s="417"/>
      <c r="E19" s="417"/>
      <c r="F19" s="417"/>
      <c r="G19" s="417"/>
      <c r="H19" s="417"/>
      <c r="J19" s="266"/>
    </row>
    <row r="20" spans="2:12" ht="30" customHeight="1" thickBot="1" x14ac:dyDescent="0.3">
      <c r="B20" s="435" t="s">
        <v>38</v>
      </c>
      <c r="C20" s="436"/>
      <c r="D20" s="301" t="s">
        <v>189</v>
      </c>
      <c r="E20" s="301" t="s">
        <v>190</v>
      </c>
      <c r="F20" s="301" t="s">
        <v>302</v>
      </c>
      <c r="G20" s="301" t="s">
        <v>303</v>
      </c>
      <c r="H20" s="302" t="s">
        <v>193</v>
      </c>
    </row>
    <row r="21" spans="2:12" ht="102.75" customHeight="1" x14ac:dyDescent="0.25">
      <c r="B21" s="437" t="s">
        <v>379</v>
      </c>
      <c r="C21" s="438"/>
      <c r="D21" s="341" t="s">
        <v>387</v>
      </c>
      <c r="E21" s="325">
        <v>15</v>
      </c>
      <c r="F21" s="306">
        <f>'CUSTOS VARIÁVEIS'!P35</f>
        <v>0</v>
      </c>
      <c r="G21" s="306">
        <f>ROUND(E21*F21,2)</f>
        <v>0</v>
      </c>
      <c r="H21" s="271">
        <f>12*G21</f>
        <v>0</v>
      </c>
    </row>
    <row r="22" spans="2:12" ht="99.75" customHeight="1" x14ac:dyDescent="0.25">
      <c r="B22" s="439" t="s">
        <v>380</v>
      </c>
      <c r="C22" s="440"/>
      <c r="D22" s="307" t="s">
        <v>387</v>
      </c>
      <c r="E22" s="326">
        <v>4</v>
      </c>
      <c r="F22" s="308">
        <f>'CUSTOS VARIÁVEIS'!P43</f>
        <v>0</v>
      </c>
      <c r="G22" s="308">
        <f t="shared" ref="G22:G23" si="0">ROUND(E22*F22,2)</f>
        <v>0</v>
      </c>
      <c r="H22" s="309">
        <f>12*G22</f>
        <v>0</v>
      </c>
    </row>
    <row r="23" spans="2:12" ht="99.75" customHeight="1" thickBot="1" x14ac:dyDescent="0.3">
      <c r="B23" s="439" t="s">
        <v>344</v>
      </c>
      <c r="C23" s="440"/>
      <c r="D23" s="332" t="s">
        <v>388</v>
      </c>
      <c r="E23" s="326">
        <v>1</v>
      </c>
      <c r="F23" s="308">
        <f>'CUSTOS VARIÁVEIS'!J23</f>
        <v>0</v>
      </c>
      <c r="G23" s="308">
        <f t="shared" si="0"/>
        <v>0</v>
      </c>
      <c r="H23" s="309">
        <f>12*G23</f>
        <v>0</v>
      </c>
    </row>
    <row r="24" spans="2:12" ht="25.5" customHeight="1" thickBot="1" x14ac:dyDescent="0.3">
      <c r="B24" s="419" t="s">
        <v>354</v>
      </c>
      <c r="C24" s="420"/>
      <c r="D24" s="420"/>
      <c r="E24" s="420"/>
      <c r="F24" s="421"/>
      <c r="G24" s="303">
        <f>SUM(G21:G23)</f>
        <v>0</v>
      </c>
      <c r="H24" s="303">
        <f>SUM(H21:H23)</f>
        <v>0</v>
      </c>
    </row>
    <row r="25" spans="2:12" x14ac:dyDescent="0.25">
      <c r="B25" s="418"/>
      <c r="C25" s="418"/>
      <c r="D25" s="418"/>
      <c r="E25" s="418"/>
      <c r="F25" s="418"/>
      <c r="G25" s="418"/>
      <c r="H25" s="418"/>
    </row>
    <row r="26" spans="2:12" ht="15.75" thickBot="1" x14ac:dyDescent="0.3">
      <c r="B26" s="236"/>
      <c r="C26" s="236"/>
      <c r="D26" s="236"/>
      <c r="E26" s="236"/>
      <c r="F26" s="236"/>
      <c r="G26" s="236"/>
      <c r="H26" s="236"/>
    </row>
    <row r="27" spans="2:12" ht="23.25" customHeight="1" x14ac:dyDescent="0.25">
      <c r="B27" s="422" t="s">
        <v>304</v>
      </c>
      <c r="C27" s="423"/>
      <c r="D27" s="423"/>
      <c r="E27" s="423"/>
      <c r="F27" s="423"/>
      <c r="G27" s="423"/>
      <c r="H27" s="424"/>
      <c r="I27" s="270"/>
      <c r="J27" s="270"/>
      <c r="K27" s="270"/>
      <c r="L27" s="270"/>
    </row>
    <row r="28" spans="2:12" ht="29.25" customHeight="1" x14ac:dyDescent="0.25">
      <c r="B28" s="441" t="s">
        <v>38</v>
      </c>
      <c r="C28" s="442"/>
      <c r="D28" s="442"/>
      <c r="E28" s="181" t="s">
        <v>336</v>
      </c>
      <c r="F28" s="181" t="s">
        <v>189</v>
      </c>
      <c r="G28" s="181" t="s">
        <v>303</v>
      </c>
      <c r="H28" s="182" t="s">
        <v>193</v>
      </c>
    </row>
    <row r="29" spans="2:12" ht="28.5" customHeight="1" x14ac:dyDescent="0.25">
      <c r="B29" s="443" t="s">
        <v>301</v>
      </c>
      <c r="C29" s="444"/>
      <c r="D29" s="444"/>
      <c r="E29" s="307">
        <v>2</v>
      </c>
      <c r="F29" s="307" t="s">
        <v>287</v>
      </c>
      <c r="G29" s="318">
        <f>G16</f>
        <v>0</v>
      </c>
      <c r="H29" s="309">
        <f>G29*12</f>
        <v>0</v>
      </c>
    </row>
    <row r="30" spans="2:12" ht="30" customHeight="1" x14ac:dyDescent="0.25">
      <c r="B30" s="445" t="s">
        <v>355</v>
      </c>
      <c r="C30" s="446"/>
      <c r="D30" s="447"/>
      <c r="E30" s="340">
        <f>E21+E22</f>
        <v>19</v>
      </c>
      <c r="F30" s="336" t="str">
        <f>D22</f>
        <v>HORA/MÊS</v>
      </c>
      <c r="G30" s="429">
        <f>G24</f>
        <v>0</v>
      </c>
      <c r="H30" s="431">
        <f>G30*12</f>
        <v>0</v>
      </c>
    </row>
    <row r="31" spans="2:12" ht="30" customHeight="1" thickBot="1" x14ac:dyDescent="0.3">
      <c r="B31" s="448"/>
      <c r="C31" s="449"/>
      <c r="D31" s="450"/>
      <c r="E31" s="339">
        <f>E23</f>
        <v>1</v>
      </c>
      <c r="F31" s="338" t="str">
        <f>D23</f>
        <v>DIÁRIA/MÊS</v>
      </c>
      <c r="G31" s="430"/>
      <c r="H31" s="432"/>
    </row>
    <row r="32" spans="2:12" ht="25.5" customHeight="1" thickBot="1" x14ac:dyDescent="0.3">
      <c r="B32" s="433" t="s">
        <v>19</v>
      </c>
      <c r="C32" s="434"/>
      <c r="D32" s="434"/>
      <c r="E32" s="434"/>
      <c r="F32" s="434"/>
      <c r="G32" s="321">
        <f>SUM(G29:G30)</f>
        <v>0</v>
      </c>
      <c r="H32" s="322">
        <f>SUM(H29:H30)</f>
        <v>0</v>
      </c>
    </row>
    <row r="34" spans="7:7" x14ac:dyDescent="0.25">
      <c r="G34" s="264"/>
    </row>
    <row r="37" spans="7:7" x14ac:dyDescent="0.25">
      <c r="G37" s="264"/>
    </row>
  </sheetData>
  <sheetProtection algorithmName="SHA-512" hashValue="A/pk7hbpDOFg7ucIFsjfeP7DDFf8BJwuVUVI5D60CkCInatOVP2ZqIKfEQIsxsjFWrK629t0JXzUe6SkTr0gMw==" saltValue="LYDL+JWyktzM26WmaeQzhQ==" spinCount="100000" sheet="1" objects="1" scenarios="1"/>
  <mergeCells count="24">
    <mergeCell ref="G30:G31"/>
    <mergeCell ref="H30:H31"/>
    <mergeCell ref="B32:F32"/>
    <mergeCell ref="B20:C20"/>
    <mergeCell ref="B21:C21"/>
    <mergeCell ref="B22:C22"/>
    <mergeCell ref="B28:D28"/>
    <mergeCell ref="B29:D29"/>
    <mergeCell ref="B23:C23"/>
    <mergeCell ref="B30:D31"/>
    <mergeCell ref="B19:H19"/>
    <mergeCell ref="B25:H25"/>
    <mergeCell ref="B24:F24"/>
    <mergeCell ref="B27:H27"/>
    <mergeCell ref="C10:E10"/>
    <mergeCell ref="G10:H10"/>
    <mergeCell ref="G12:H12"/>
    <mergeCell ref="B14:H14"/>
    <mergeCell ref="B8:H8"/>
    <mergeCell ref="B1:H1"/>
    <mergeCell ref="B2:H2"/>
    <mergeCell ref="B3:H3"/>
    <mergeCell ref="B4:H4"/>
    <mergeCell ref="B6:H6"/>
  </mergeCells>
  <pageMargins left="0.51181102362204722" right="0.51181102362204722" top="0.78740157480314965" bottom="0.78740157480314965" header="0.31496062992125984" footer="0.31496062992125984"/>
  <pageSetup paperSize="9" scale="65" fitToHeight="0" orientation="portrait" r:id="rId1"/>
  <headerFooter>
    <oddFooter>&amp;C&amp;A - Item 1 - Pr. El. 04/2023</oddFooter>
  </headerFooter>
  <colBreaks count="1" manualBreakCount="1">
    <brk id="8" max="1048575" man="1"/>
  </colBreaks>
  <ignoredErrors>
    <ignoredError sqref="C10:C12 G10 G12"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
  <dimension ref="A1:Q120"/>
  <sheetViews>
    <sheetView showGridLines="0" zoomScaleNormal="100" workbookViewId="0">
      <selection activeCell="B1" sqref="B1:K1"/>
    </sheetView>
  </sheetViews>
  <sheetFormatPr defaultRowHeight="15" x14ac:dyDescent="0.25"/>
  <cols>
    <col min="2" max="3" width="7.7109375" customWidth="1"/>
    <col min="4" max="4" width="29.28515625" customWidth="1"/>
    <col min="5" max="5" width="16.42578125" customWidth="1"/>
    <col min="6" max="6" width="16.42578125" style="2" customWidth="1"/>
    <col min="7" max="7" width="16.85546875" style="2" customWidth="1"/>
    <col min="8" max="9" width="17.140625" style="2" customWidth="1"/>
    <col min="10" max="10" width="14.5703125" customWidth="1"/>
    <col min="11" max="13" width="15.7109375" customWidth="1"/>
  </cols>
  <sheetData>
    <row r="1" spans="2:13" ht="15" customHeight="1" x14ac:dyDescent="0.25">
      <c r="B1" s="466" t="str">
        <f>ORIENTAÇÕES!B3</f>
        <v>ANEXO IV</v>
      </c>
      <c r="C1" s="466"/>
      <c r="D1" s="466"/>
      <c r="E1" s="466"/>
      <c r="F1" s="466"/>
      <c r="G1" s="466"/>
      <c r="H1" s="466"/>
      <c r="I1" s="466"/>
      <c r="J1" s="466"/>
      <c r="K1" s="466"/>
      <c r="L1" s="466"/>
      <c r="M1" s="466"/>
    </row>
    <row r="2" spans="2:13" ht="15" customHeight="1" x14ac:dyDescent="0.25">
      <c r="B2" s="466" t="str">
        <f>ORIENTAÇÕES!B4</f>
        <v xml:space="preserve">MODELO DE PLANILHA DE CUSTO E FORMAÇÃO DE PREÇO </v>
      </c>
      <c r="C2" s="466"/>
      <c r="D2" s="466"/>
      <c r="E2" s="466"/>
      <c r="F2" s="466"/>
      <c r="G2" s="466"/>
      <c r="H2" s="466"/>
      <c r="I2" s="466"/>
      <c r="J2" s="466"/>
      <c r="K2" s="466"/>
      <c r="L2" s="466"/>
      <c r="M2" s="466"/>
    </row>
    <row r="3" spans="2:13" ht="15" customHeight="1" x14ac:dyDescent="0.25">
      <c r="B3" s="466" t="str">
        <f>ORIENTAÇÕES!B5</f>
        <v>PREGÃO ELETRÔNICO Nº 04/2023</v>
      </c>
      <c r="C3" s="466"/>
      <c r="D3" s="466"/>
      <c r="E3" s="466"/>
      <c r="F3" s="466"/>
      <c r="G3" s="466"/>
      <c r="H3" s="466"/>
      <c r="I3" s="466"/>
      <c r="J3" s="466"/>
      <c r="K3" s="466"/>
      <c r="L3" s="466"/>
      <c r="M3" s="466"/>
    </row>
    <row r="4" spans="2:13" ht="15" customHeight="1" x14ac:dyDescent="0.25">
      <c r="B4" s="466" t="str">
        <f>ORIENTAÇÕES!B6</f>
        <v>PROCESSO Nº:  21053.000492/2022-10</v>
      </c>
      <c r="C4" s="466"/>
      <c r="D4" s="466"/>
      <c r="E4" s="466"/>
      <c r="F4" s="466"/>
      <c r="G4" s="466"/>
      <c r="H4" s="466"/>
      <c r="I4" s="466"/>
      <c r="J4" s="466"/>
      <c r="K4" s="466"/>
      <c r="L4" s="466"/>
      <c r="M4" s="466"/>
    </row>
    <row r="5" spans="2:13" ht="15" customHeight="1" x14ac:dyDescent="0.25">
      <c r="B5" s="125"/>
      <c r="C5" s="125"/>
      <c r="D5" s="125"/>
      <c r="E5" s="125"/>
      <c r="F5" s="125"/>
      <c r="G5" s="125"/>
      <c r="H5" s="125"/>
      <c r="I5" s="125"/>
      <c r="J5" s="125"/>
      <c r="K5" s="125"/>
      <c r="L5" s="125"/>
    </row>
    <row r="6" spans="2:13" ht="15" customHeight="1" x14ac:dyDescent="0.25">
      <c r="B6" s="466" t="str">
        <f>RESUMO!B8</f>
        <v>ITEM 1 - MOTORISTAS</v>
      </c>
      <c r="C6" s="466"/>
      <c r="D6" s="466"/>
      <c r="E6" s="466"/>
      <c r="F6" s="466"/>
      <c r="G6" s="466"/>
      <c r="H6" s="466"/>
      <c r="I6" s="466"/>
      <c r="J6" s="466"/>
      <c r="K6" s="466"/>
      <c r="L6" s="466"/>
      <c r="M6" s="466"/>
    </row>
    <row r="7" spans="2:13" ht="15" customHeight="1" x14ac:dyDescent="0.25">
      <c r="B7" s="125"/>
      <c r="C7" s="125"/>
      <c r="D7" s="125"/>
      <c r="E7" s="125"/>
      <c r="F7" s="125"/>
      <c r="G7" s="125"/>
      <c r="H7" s="125"/>
      <c r="I7" s="125"/>
      <c r="J7" s="125"/>
      <c r="K7" s="125"/>
      <c r="L7" s="125"/>
    </row>
    <row r="8" spans="2:13" ht="15" customHeight="1" x14ac:dyDescent="0.25">
      <c r="B8" s="472" t="s">
        <v>225</v>
      </c>
      <c r="C8" s="472"/>
      <c r="D8" s="472"/>
      <c r="E8" s="472"/>
      <c r="F8" s="472"/>
      <c r="G8" s="472"/>
      <c r="H8" s="472"/>
      <c r="I8" s="472"/>
      <c r="J8" s="472"/>
      <c r="K8" s="472"/>
      <c r="L8" s="472"/>
      <c r="M8" s="472"/>
    </row>
    <row r="9" spans="2:13" ht="21" customHeight="1" x14ac:dyDescent="0.25">
      <c r="B9" s="26"/>
      <c r="C9" s="7"/>
      <c r="D9" s="7"/>
      <c r="E9" s="7"/>
      <c r="F9" s="48"/>
      <c r="G9" s="48"/>
      <c r="H9" s="48"/>
      <c r="I9" s="48"/>
      <c r="J9" s="7"/>
      <c r="K9" s="7"/>
      <c r="L9" s="7"/>
    </row>
    <row r="10" spans="2:13" x14ac:dyDescent="0.25">
      <c r="B10" s="457" t="s">
        <v>227</v>
      </c>
      <c r="C10" s="457"/>
      <c r="D10" s="457"/>
      <c r="E10" s="457"/>
      <c r="F10" s="457"/>
      <c r="G10" s="457"/>
      <c r="H10" s="457"/>
      <c r="I10" s="457"/>
      <c r="J10" s="457"/>
      <c r="K10" s="457"/>
      <c r="L10" s="457"/>
      <c r="M10" s="457"/>
    </row>
    <row r="11" spans="2:13" x14ac:dyDescent="0.25">
      <c r="B11" s="7"/>
      <c r="C11" s="7"/>
      <c r="D11" s="7"/>
      <c r="E11" s="7"/>
      <c r="F11" s="48"/>
      <c r="G11" s="48"/>
      <c r="H11" s="48"/>
      <c r="I11" s="48"/>
      <c r="J11" s="7"/>
      <c r="K11" s="7"/>
      <c r="L11" s="7"/>
    </row>
    <row r="12" spans="2:13" ht="30" customHeight="1" x14ac:dyDescent="0.25">
      <c r="B12" s="473" t="s">
        <v>77</v>
      </c>
      <c r="C12" s="473"/>
      <c r="D12" s="475" t="str">
        <f>RESUMO!C10</f>
        <v>XXXXXXXXXXXXXXXX</v>
      </c>
      <c r="E12" s="475"/>
      <c r="F12" s="81"/>
      <c r="G12" s="342" t="s">
        <v>78</v>
      </c>
      <c r="H12" s="426" t="str">
        <f>RESUMO!C11</f>
        <v>XXXXXXXXXXXXXXXX</v>
      </c>
      <c r="I12" s="427"/>
      <c r="J12" s="82"/>
      <c r="K12" s="46"/>
    </row>
    <row r="13" spans="2:13" x14ac:dyDescent="0.25">
      <c r="B13" s="50"/>
      <c r="C13" s="50"/>
      <c r="D13" s="50"/>
      <c r="E13" s="50"/>
      <c r="F13" s="37"/>
      <c r="G13" s="37"/>
      <c r="H13" s="49"/>
      <c r="I13" s="51"/>
      <c r="J13" s="37"/>
      <c r="K13" s="37"/>
      <c r="L13" s="49"/>
    </row>
    <row r="14" spans="2:13" x14ac:dyDescent="0.25">
      <c r="B14" s="457" t="s">
        <v>251</v>
      </c>
      <c r="C14" s="457"/>
      <c r="D14" s="457"/>
      <c r="E14" s="457"/>
      <c r="F14" s="457"/>
      <c r="G14" s="457"/>
      <c r="H14" s="457"/>
      <c r="I14" s="457"/>
      <c r="J14" s="457"/>
      <c r="K14" s="457"/>
      <c r="L14" s="457"/>
      <c r="M14" s="457"/>
    </row>
    <row r="15" spans="2:13" x14ac:dyDescent="0.25">
      <c r="B15" s="7"/>
      <c r="C15" s="7"/>
      <c r="D15" s="7"/>
      <c r="E15" s="7"/>
      <c r="F15" s="48"/>
      <c r="G15" s="48"/>
      <c r="H15" s="48"/>
      <c r="I15" s="48"/>
      <c r="J15" s="7"/>
      <c r="K15" s="7"/>
      <c r="L15" s="7"/>
    </row>
    <row r="16" spans="2:13" ht="15" customHeight="1" x14ac:dyDescent="0.25">
      <c r="B16" s="5" t="s">
        <v>88</v>
      </c>
      <c r="C16" s="5"/>
      <c r="D16" s="5"/>
      <c r="E16" s="5"/>
      <c r="F16" s="52"/>
      <c r="G16" s="52"/>
      <c r="H16" s="52"/>
      <c r="I16" s="52"/>
      <c r="J16" s="52"/>
      <c r="K16" s="132"/>
      <c r="L16" s="132"/>
    </row>
    <row r="17" spans="1:13" ht="30" x14ac:dyDescent="0.25">
      <c r="B17" s="178" t="s">
        <v>93</v>
      </c>
      <c r="C17" s="178" t="s">
        <v>101</v>
      </c>
      <c r="D17" s="178" t="s">
        <v>41</v>
      </c>
      <c r="E17" s="178" t="s">
        <v>25</v>
      </c>
      <c r="F17" s="179" t="s">
        <v>195</v>
      </c>
      <c r="G17" s="178" t="s">
        <v>90</v>
      </c>
      <c r="H17" s="178" t="s">
        <v>89</v>
      </c>
      <c r="I17" s="179" t="s">
        <v>91</v>
      </c>
      <c r="J17" s="179" t="s">
        <v>281</v>
      </c>
      <c r="K17" s="49"/>
      <c r="L17" s="49"/>
    </row>
    <row r="18" spans="1:13" ht="33" customHeight="1" x14ac:dyDescent="0.25">
      <c r="B18" s="352">
        <v>1</v>
      </c>
      <c r="C18" s="352">
        <v>1</v>
      </c>
      <c r="D18" s="288" t="s">
        <v>301</v>
      </c>
      <c r="E18" s="45"/>
      <c r="F18" s="6" t="s">
        <v>326</v>
      </c>
      <c r="G18" s="4" t="s">
        <v>327</v>
      </c>
      <c r="H18" s="32"/>
      <c r="I18" s="32"/>
      <c r="J18" s="33"/>
      <c r="K18" s="49"/>
      <c r="L18" s="49"/>
    </row>
    <row r="19" spans="1:13" x14ac:dyDescent="0.25">
      <c r="B19" s="343" t="s">
        <v>378</v>
      </c>
      <c r="C19" s="49"/>
      <c r="D19" s="49"/>
      <c r="E19" s="49"/>
      <c r="F19" s="48"/>
      <c r="G19" s="48"/>
      <c r="H19" s="3"/>
      <c r="I19" s="48"/>
      <c r="J19" s="49"/>
      <c r="K19" s="49"/>
      <c r="L19" s="49"/>
    </row>
    <row r="20" spans="1:13" x14ac:dyDescent="0.25">
      <c r="B20" s="49"/>
      <c r="C20" s="49"/>
      <c r="D20" s="49"/>
      <c r="E20" s="49"/>
      <c r="F20" s="48"/>
      <c r="G20" s="48"/>
      <c r="H20" s="3"/>
      <c r="I20" s="48"/>
      <c r="J20" s="49"/>
      <c r="K20" s="49"/>
      <c r="L20" s="49"/>
    </row>
    <row r="21" spans="1:13" x14ac:dyDescent="0.25">
      <c r="B21" s="35" t="s">
        <v>178</v>
      </c>
      <c r="C21" s="35"/>
      <c r="D21" s="35"/>
      <c r="E21" s="35"/>
      <c r="F21" s="35"/>
      <c r="G21" s="35"/>
      <c r="H21" s="35"/>
      <c r="I21" s="481"/>
      <c r="J21" s="481"/>
      <c r="K21" s="131"/>
      <c r="L21" s="131"/>
    </row>
    <row r="22" spans="1:13" ht="30" x14ac:dyDescent="0.25">
      <c r="B22" s="178" t="s">
        <v>93</v>
      </c>
      <c r="C22" s="178" t="s">
        <v>101</v>
      </c>
      <c r="D22" s="178" t="s">
        <v>41</v>
      </c>
      <c r="E22" s="179" t="s">
        <v>179</v>
      </c>
      <c r="F22" s="178" t="s">
        <v>44</v>
      </c>
      <c r="G22" s="179" t="s">
        <v>282</v>
      </c>
      <c r="H22" s="179" t="s">
        <v>26</v>
      </c>
      <c r="I22" s="179" t="s">
        <v>229</v>
      </c>
      <c r="J22" s="179" t="s">
        <v>103</v>
      </c>
      <c r="K22" s="474"/>
      <c r="L22" s="474"/>
      <c r="M22" s="474"/>
    </row>
    <row r="23" spans="1:13" ht="25.5" customHeight="1" x14ac:dyDescent="0.25">
      <c r="B23" s="16">
        <f>B18</f>
        <v>1</v>
      </c>
      <c r="C23" s="16">
        <f>C18</f>
        <v>1</v>
      </c>
      <c r="D23" s="288" t="str">
        <f>D18</f>
        <v>Serviço de motorista</v>
      </c>
      <c r="E23" s="22" t="s">
        <v>403</v>
      </c>
      <c r="F23" s="55">
        <v>0.3</v>
      </c>
      <c r="G23" s="4" t="s">
        <v>25</v>
      </c>
      <c r="H23" s="36" t="s">
        <v>196</v>
      </c>
      <c r="I23" s="23">
        <f>E18</f>
        <v>0</v>
      </c>
      <c r="J23" s="365">
        <f>F23*I23</f>
        <v>0</v>
      </c>
      <c r="K23" s="474"/>
      <c r="L23" s="474"/>
      <c r="M23" s="474"/>
    </row>
    <row r="24" spans="1:13" ht="22.5" customHeight="1" x14ac:dyDescent="0.25">
      <c r="B24" s="453" t="s">
        <v>238</v>
      </c>
      <c r="C24" s="453"/>
      <c r="D24" s="453"/>
      <c r="E24" s="453"/>
      <c r="F24" s="453"/>
      <c r="G24" s="453"/>
      <c r="H24" s="453"/>
      <c r="I24" s="453"/>
      <c r="J24" s="453"/>
      <c r="K24" s="474"/>
      <c r="L24" s="474"/>
      <c r="M24" s="474"/>
    </row>
    <row r="25" spans="1:13" ht="39" customHeight="1" x14ac:dyDescent="0.25">
      <c r="B25" s="479" t="s">
        <v>401</v>
      </c>
      <c r="C25" s="479"/>
      <c r="D25" s="479"/>
      <c r="E25" s="479"/>
      <c r="F25" s="479"/>
      <c r="G25" s="479"/>
      <c r="H25" s="479"/>
      <c r="I25" s="479"/>
      <c r="J25" s="479"/>
      <c r="K25" s="474"/>
      <c r="L25" s="474"/>
      <c r="M25" s="474"/>
    </row>
    <row r="26" spans="1:13" x14ac:dyDescent="0.25">
      <c r="A26" s="46"/>
      <c r="B26" s="224"/>
      <c r="C26" s="224"/>
      <c r="D26" s="224"/>
      <c r="E26" s="224"/>
      <c r="F26" s="224"/>
      <c r="G26" s="224"/>
      <c r="H26" s="224"/>
      <c r="I26" s="224"/>
      <c r="J26" s="224"/>
      <c r="K26" s="474"/>
      <c r="L26" s="474"/>
      <c r="M26" s="474"/>
    </row>
    <row r="27" spans="1:13" x14ac:dyDescent="0.25">
      <c r="B27" s="49"/>
      <c r="C27" s="49"/>
      <c r="D27" s="49"/>
      <c r="E27" s="49"/>
      <c r="F27" s="48"/>
      <c r="G27" s="48"/>
      <c r="H27" s="3"/>
      <c r="I27" s="48"/>
      <c r="J27" s="49"/>
      <c r="K27" s="49"/>
      <c r="L27" s="49"/>
    </row>
    <row r="28" spans="1:13" x14ac:dyDescent="0.25">
      <c r="B28" s="35" t="s">
        <v>94</v>
      </c>
      <c r="C28" s="35"/>
      <c r="D28" s="35"/>
      <c r="E28" s="35"/>
      <c r="F28" s="35"/>
      <c r="G28" s="35"/>
      <c r="H28" s="35"/>
      <c r="I28" s="35"/>
      <c r="J28" s="35"/>
      <c r="K28" s="131"/>
      <c r="L28" s="131"/>
    </row>
    <row r="29" spans="1:13" ht="30" x14ac:dyDescent="0.25">
      <c r="B29" s="178" t="s">
        <v>93</v>
      </c>
      <c r="C29" s="178" t="s">
        <v>101</v>
      </c>
      <c r="D29" s="178" t="s">
        <v>41</v>
      </c>
      <c r="E29" s="179" t="s">
        <v>228</v>
      </c>
      <c r="F29" s="178" t="s">
        <v>44</v>
      </c>
      <c r="G29" s="179" t="s">
        <v>282</v>
      </c>
      <c r="H29" s="179" t="s">
        <v>26</v>
      </c>
      <c r="I29" s="178" t="s">
        <v>283</v>
      </c>
      <c r="J29" s="179" t="s">
        <v>104</v>
      </c>
      <c r="L29" s="47"/>
    </row>
    <row r="30" spans="1:13" ht="25.5" customHeight="1" x14ac:dyDescent="0.25">
      <c r="B30" s="136">
        <f>B18</f>
        <v>1</v>
      </c>
      <c r="C30" s="21">
        <f>C18</f>
        <v>1</v>
      </c>
      <c r="D30" s="177" t="str">
        <f>D18</f>
        <v>Serviço de motorista</v>
      </c>
      <c r="E30" s="370" t="s">
        <v>404</v>
      </c>
      <c r="F30" s="344"/>
      <c r="G30" s="4" t="s">
        <v>283</v>
      </c>
      <c r="H30" s="157" t="s">
        <v>237</v>
      </c>
      <c r="I30" s="56"/>
      <c r="J30" s="23">
        <f>F30*I30</f>
        <v>0</v>
      </c>
      <c r="L30" s="49"/>
    </row>
    <row r="31" spans="1:13" ht="24" customHeight="1" x14ac:dyDescent="0.25">
      <c r="B31" s="454" t="s">
        <v>290</v>
      </c>
      <c r="C31" s="454"/>
      <c r="D31" s="454"/>
      <c r="E31" s="454"/>
      <c r="F31" s="454"/>
      <c r="G31" s="454"/>
      <c r="H31" s="454"/>
      <c r="I31" s="454"/>
      <c r="J31" s="454"/>
      <c r="K31" s="290"/>
      <c r="L31" s="49"/>
    </row>
    <row r="32" spans="1:13" ht="37.5" customHeight="1" x14ac:dyDescent="0.25">
      <c r="B32" s="479" t="s">
        <v>402</v>
      </c>
      <c r="C32" s="479"/>
      <c r="D32" s="479"/>
      <c r="E32" s="479"/>
      <c r="F32" s="479"/>
      <c r="G32" s="479"/>
      <c r="H32" s="479"/>
      <c r="I32" s="479"/>
      <c r="J32" s="479"/>
      <c r="K32" s="223"/>
      <c r="L32" s="223"/>
    </row>
    <row r="34" spans="2:13" ht="15.75" thickBot="1" x14ac:dyDescent="0.3">
      <c r="B34" s="49"/>
      <c r="C34" s="49"/>
      <c r="D34" s="49"/>
      <c r="E34" s="49"/>
      <c r="F34" s="48"/>
      <c r="G34" s="48"/>
      <c r="H34" s="48"/>
      <c r="I34" s="48"/>
      <c r="J34" s="49"/>
      <c r="K34" s="49"/>
      <c r="L34" s="49"/>
    </row>
    <row r="35" spans="2:13" ht="18" customHeight="1" x14ac:dyDescent="0.25">
      <c r="B35" s="482" t="s">
        <v>252</v>
      </c>
      <c r="C35" s="483"/>
      <c r="D35" s="483"/>
      <c r="E35" s="483"/>
      <c r="F35" s="483"/>
      <c r="G35" s="483"/>
      <c r="H35" s="484"/>
      <c r="I35" s="49"/>
      <c r="J35" s="49"/>
      <c r="K35" s="49"/>
      <c r="L35" s="49"/>
    </row>
    <row r="36" spans="2:13" ht="32.25" customHeight="1" x14ac:dyDescent="0.25">
      <c r="B36" s="180" t="s">
        <v>93</v>
      </c>
      <c r="C36" s="181" t="s">
        <v>101</v>
      </c>
      <c r="D36" s="181" t="s">
        <v>41</v>
      </c>
      <c r="E36" s="181" t="s">
        <v>25</v>
      </c>
      <c r="F36" s="181" t="s">
        <v>179</v>
      </c>
      <c r="G36" s="181" t="s">
        <v>100</v>
      </c>
      <c r="H36" s="182" t="s">
        <v>249</v>
      </c>
      <c r="I36" s="49"/>
      <c r="J36" s="49"/>
      <c r="K36" s="49"/>
      <c r="L36" s="49"/>
    </row>
    <row r="37" spans="2:13" ht="21.75" customHeight="1" thickBot="1" x14ac:dyDescent="0.3">
      <c r="B37" s="289">
        <v>1</v>
      </c>
      <c r="C37" s="147">
        <v>1</v>
      </c>
      <c r="D37" s="366" t="str">
        <f>D18</f>
        <v>Serviço de motorista</v>
      </c>
      <c r="E37" s="148">
        <f>E18</f>
        <v>0</v>
      </c>
      <c r="F37" s="148">
        <f>J23</f>
        <v>0</v>
      </c>
      <c r="G37" s="148">
        <f>J30</f>
        <v>0</v>
      </c>
      <c r="H37" s="149">
        <f>SUM(E37:G37)</f>
        <v>0</v>
      </c>
      <c r="I37" s="49"/>
      <c r="J37" s="49"/>
      <c r="K37" s="49"/>
      <c r="L37" s="49"/>
    </row>
    <row r="38" spans="2:13" x14ac:dyDescent="0.25">
      <c r="B38" s="49"/>
      <c r="C38" s="49"/>
      <c r="D38" s="49"/>
      <c r="E38" s="49"/>
      <c r="F38" s="48"/>
      <c r="G38" s="48"/>
      <c r="H38" s="48"/>
      <c r="I38" s="48"/>
      <c r="J38" s="49"/>
      <c r="K38" s="49"/>
      <c r="L38" s="49"/>
    </row>
    <row r="39" spans="2:13" x14ac:dyDescent="0.25">
      <c r="B39" s="8"/>
      <c r="C39" s="8"/>
      <c r="D39" s="8"/>
      <c r="E39" s="8"/>
      <c r="F39" s="9"/>
      <c r="G39" s="9"/>
      <c r="H39" s="9"/>
      <c r="I39" s="9"/>
      <c r="J39" s="8"/>
      <c r="K39" s="8"/>
      <c r="L39" s="8"/>
    </row>
    <row r="40" spans="2:13" x14ac:dyDescent="0.25">
      <c r="B40" s="457" t="s">
        <v>253</v>
      </c>
      <c r="C40" s="457"/>
      <c r="D40" s="457"/>
      <c r="E40" s="457"/>
      <c r="F40" s="457"/>
      <c r="G40" s="457"/>
      <c r="H40" s="457"/>
      <c r="I40" s="457"/>
      <c r="J40" s="457"/>
      <c r="K40" s="457"/>
      <c r="L40" s="457"/>
      <c r="M40" s="457"/>
    </row>
    <row r="41" spans="2:13" x14ac:dyDescent="0.25">
      <c r="B41" s="8"/>
      <c r="C41" s="8"/>
      <c r="D41" s="8"/>
      <c r="E41" s="8"/>
      <c r="F41" s="9"/>
      <c r="G41" s="9"/>
      <c r="H41" s="9"/>
      <c r="I41" s="9"/>
      <c r="J41" s="8"/>
      <c r="K41" s="8"/>
      <c r="L41" s="8"/>
    </row>
    <row r="42" spans="2:13" x14ac:dyDescent="0.25">
      <c r="B42" s="5" t="s">
        <v>254</v>
      </c>
      <c r="C42" s="5"/>
      <c r="D42" s="5"/>
      <c r="E42" s="12"/>
      <c r="F42" s="12"/>
      <c r="G42" s="12"/>
      <c r="H42" s="9"/>
      <c r="I42" s="8"/>
      <c r="J42" s="8"/>
      <c r="K42" s="8"/>
      <c r="L42" s="8"/>
    </row>
    <row r="43" spans="2:13" ht="19.5" customHeight="1" x14ac:dyDescent="0.25">
      <c r="B43" s="57"/>
      <c r="C43" s="467" t="s">
        <v>50</v>
      </c>
      <c r="D43" s="469"/>
      <c r="E43" s="460" t="s">
        <v>117</v>
      </c>
      <c r="F43" s="460"/>
      <c r="G43" s="179" t="s">
        <v>42</v>
      </c>
      <c r="H43" s="9"/>
      <c r="I43" s="8"/>
      <c r="J43" s="8"/>
      <c r="K43" s="8"/>
      <c r="L43" s="8"/>
    </row>
    <row r="44" spans="2:13" ht="48.75" customHeight="1" x14ac:dyDescent="0.25">
      <c r="B44" s="58" t="s">
        <v>6</v>
      </c>
      <c r="C44" s="59" t="s">
        <v>115</v>
      </c>
      <c r="D44" s="54"/>
      <c r="E44" s="465" t="s">
        <v>139</v>
      </c>
      <c r="F44" s="465"/>
      <c r="G44" s="60">
        <f>(1/12)</f>
        <v>8.3333333333333329E-2</v>
      </c>
      <c r="H44" s="28"/>
      <c r="I44" s="8"/>
      <c r="J44" s="8"/>
      <c r="K44" s="8"/>
      <c r="L44" s="8"/>
    </row>
    <row r="45" spans="2:13" ht="39" customHeight="1" x14ac:dyDescent="0.25">
      <c r="B45" s="58" t="s">
        <v>0</v>
      </c>
      <c r="C45" s="59" t="s">
        <v>151</v>
      </c>
      <c r="D45" s="54"/>
      <c r="E45" s="465" t="s">
        <v>153</v>
      </c>
      <c r="F45" s="465"/>
      <c r="G45" s="60">
        <f>(1/12)/3</f>
        <v>2.7777777777777776E-2</v>
      </c>
      <c r="H45" s="39"/>
      <c r="I45" s="28"/>
      <c r="J45" s="8"/>
      <c r="K45" s="8"/>
      <c r="L45" s="8"/>
    </row>
    <row r="46" spans="2:13" ht="14.25" customHeight="1" x14ac:dyDescent="0.25">
      <c r="B46" s="486" t="s">
        <v>19</v>
      </c>
      <c r="C46" s="486"/>
      <c r="D46" s="486"/>
      <c r="E46" s="486"/>
      <c r="F46" s="486"/>
      <c r="G46" s="43">
        <f>SUM(G44:G45)</f>
        <v>0.1111111111111111</v>
      </c>
      <c r="H46" s="39"/>
      <c r="I46" s="28"/>
      <c r="J46" s="8"/>
      <c r="K46" s="8"/>
      <c r="L46" s="8"/>
    </row>
    <row r="47" spans="2:13" ht="35.25" customHeight="1" x14ac:dyDescent="0.25">
      <c r="B47" s="480" t="s">
        <v>360</v>
      </c>
      <c r="C47" s="480"/>
      <c r="D47" s="480"/>
      <c r="E47" s="480"/>
      <c r="F47" s="480"/>
      <c r="G47" s="480"/>
      <c r="H47" s="291"/>
      <c r="I47" s="225"/>
      <c r="J47" s="225"/>
      <c r="K47" s="225"/>
      <c r="L47" s="225"/>
    </row>
    <row r="48" spans="2:13" ht="15" customHeight="1" x14ac:dyDescent="0.25">
      <c r="B48" s="8"/>
      <c r="C48" s="8"/>
      <c r="D48" s="8"/>
      <c r="E48" s="8"/>
      <c r="F48" s="9"/>
      <c r="G48" s="9"/>
      <c r="H48" s="9"/>
      <c r="I48" s="9"/>
      <c r="J48" s="8"/>
      <c r="K48" s="8"/>
      <c r="L48" s="8"/>
    </row>
    <row r="49" spans="2:13" x14ac:dyDescent="0.25">
      <c r="B49" s="5" t="s">
        <v>288</v>
      </c>
      <c r="C49" s="5"/>
      <c r="D49" s="5"/>
      <c r="E49" s="5"/>
      <c r="F49" s="12"/>
      <c r="G49" s="12"/>
      <c r="H49" s="12"/>
      <c r="I49" s="11"/>
      <c r="J49" s="10"/>
      <c r="K49" s="10"/>
      <c r="L49" s="10"/>
    </row>
    <row r="50" spans="2:13" ht="19.5" customHeight="1" x14ac:dyDescent="0.25">
      <c r="B50" s="57"/>
      <c r="C50" s="467" t="s">
        <v>50</v>
      </c>
      <c r="D50" s="468"/>
      <c r="E50" s="467" t="s">
        <v>117</v>
      </c>
      <c r="F50" s="468"/>
      <c r="G50" s="469"/>
      <c r="H50" s="179" t="s">
        <v>42</v>
      </c>
      <c r="I50" s="11"/>
      <c r="J50" s="10"/>
      <c r="K50" s="10"/>
      <c r="L50" s="8"/>
    </row>
    <row r="51" spans="2:13" ht="19.5" customHeight="1" x14ac:dyDescent="0.25">
      <c r="B51" s="58" t="s">
        <v>6</v>
      </c>
      <c r="C51" s="59" t="s">
        <v>51</v>
      </c>
      <c r="D51" s="61"/>
      <c r="E51" s="476" t="s">
        <v>116</v>
      </c>
      <c r="F51" s="477"/>
      <c r="G51" s="478"/>
      <c r="H51" s="202"/>
      <c r="I51" s="11"/>
      <c r="J51" s="10"/>
      <c r="K51" s="10"/>
      <c r="L51" s="8"/>
    </row>
    <row r="52" spans="2:13" ht="19.5" customHeight="1" x14ac:dyDescent="0.25">
      <c r="B52" s="58" t="s">
        <v>0</v>
      </c>
      <c r="C52" s="59" t="s">
        <v>52</v>
      </c>
      <c r="D52" s="61"/>
      <c r="E52" s="476" t="s">
        <v>124</v>
      </c>
      <c r="F52" s="477"/>
      <c r="G52" s="478"/>
      <c r="H52" s="202"/>
      <c r="I52" s="10"/>
      <c r="J52" s="15" t="s">
        <v>58</v>
      </c>
      <c r="K52" s="15" t="s">
        <v>59</v>
      </c>
    </row>
    <row r="53" spans="2:13" ht="51" customHeight="1" x14ac:dyDescent="0.25">
      <c r="B53" s="160" t="s">
        <v>1</v>
      </c>
      <c r="C53" s="161" t="s">
        <v>53</v>
      </c>
      <c r="D53" s="162"/>
      <c r="E53" s="488" t="s">
        <v>122</v>
      </c>
      <c r="F53" s="489"/>
      <c r="G53" s="490"/>
      <c r="H53" s="34">
        <f>J53*K53</f>
        <v>0</v>
      </c>
      <c r="I53" s="164" t="s">
        <v>125</v>
      </c>
      <c r="J53" s="219"/>
      <c r="K53" s="165"/>
    </row>
    <row r="54" spans="2:13" ht="30.75" customHeight="1" x14ac:dyDescent="0.25">
      <c r="B54" s="58" t="s">
        <v>7</v>
      </c>
      <c r="C54" s="59" t="s">
        <v>61</v>
      </c>
      <c r="D54" s="61"/>
      <c r="E54" s="476" t="s">
        <v>118</v>
      </c>
      <c r="F54" s="477"/>
      <c r="G54" s="478"/>
      <c r="H54" s="202"/>
      <c r="I54" s="159"/>
      <c r="J54" s="470" t="s">
        <v>328</v>
      </c>
      <c r="K54" s="470"/>
      <c r="M54" s="46"/>
    </row>
    <row r="55" spans="2:13" ht="21" customHeight="1" x14ac:dyDescent="0.25">
      <c r="B55" s="58" t="s">
        <v>2</v>
      </c>
      <c r="C55" s="59" t="s">
        <v>62</v>
      </c>
      <c r="D55" s="61"/>
      <c r="E55" s="476" t="s">
        <v>119</v>
      </c>
      <c r="F55" s="477"/>
      <c r="G55" s="478"/>
      <c r="H55" s="202"/>
      <c r="I55" s="158"/>
      <c r="J55" s="471" t="s">
        <v>60</v>
      </c>
      <c r="K55" s="471"/>
    </row>
    <row r="56" spans="2:13" ht="24" customHeight="1" x14ac:dyDescent="0.25">
      <c r="B56" s="58" t="s">
        <v>8</v>
      </c>
      <c r="C56" s="59" t="s">
        <v>14</v>
      </c>
      <c r="D56" s="61"/>
      <c r="E56" s="476" t="s">
        <v>123</v>
      </c>
      <c r="F56" s="477"/>
      <c r="G56" s="478"/>
      <c r="H56" s="202"/>
      <c r="I56" s="11"/>
      <c r="J56" s="206" t="s">
        <v>289</v>
      </c>
      <c r="K56" s="10"/>
      <c r="L56" s="8"/>
    </row>
    <row r="57" spans="2:13" ht="27.75" customHeight="1" x14ac:dyDescent="0.25">
      <c r="B57" s="58" t="s">
        <v>9</v>
      </c>
      <c r="C57" s="59" t="s">
        <v>12</v>
      </c>
      <c r="D57" s="61"/>
      <c r="E57" s="476" t="s">
        <v>120</v>
      </c>
      <c r="F57" s="477"/>
      <c r="G57" s="478"/>
      <c r="H57" s="202"/>
      <c r="I57" s="11"/>
      <c r="J57" s="208"/>
      <c r="K57" s="209"/>
      <c r="L57" s="210"/>
    </row>
    <row r="58" spans="2:13" ht="26.25" customHeight="1" x14ac:dyDescent="0.25">
      <c r="B58" s="58" t="s">
        <v>10</v>
      </c>
      <c r="C58" s="59" t="s">
        <v>13</v>
      </c>
      <c r="D58" s="61"/>
      <c r="E58" s="476" t="s">
        <v>121</v>
      </c>
      <c r="F58" s="477"/>
      <c r="G58" s="478"/>
      <c r="H58" s="202"/>
      <c r="I58" s="11"/>
      <c r="J58" s="211"/>
      <c r="K58" s="216"/>
      <c r="L58" s="212"/>
    </row>
    <row r="59" spans="2:13" x14ac:dyDescent="0.25">
      <c r="B59" s="495" t="s">
        <v>19</v>
      </c>
      <c r="C59" s="496"/>
      <c r="D59" s="496"/>
      <c r="E59" s="496"/>
      <c r="F59" s="496"/>
      <c r="G59" s="497"/>
      <c r="H59" s="207">
        <f>SUM(H51:H58)</f>
        <v>0</v>
      </c>
      <c r="I59" s="11"/>
      <c r="J59" s="213"/>
      <c r="K59" s="214"/>
      <c r="L59" s="215"/>
    </row>
    <row r="60" spans="2:13" x14ac:dyDescent="0.25">
      <c r="B60" s="184"/>
      <c r="C60" s="184"/>
      <c r="D60" s="184"/>
      <c r="E60" s="184"/>
      <c r="F60" s="184"/>
      <c r="G60" s="184"/>
      <c r="H60" s="217"/>
      <c r="I60" s="11"/>
      <c r="J60" s="218"/>
      <c r="K60" s="218"/>
      <c r="L60" s="218"/>
    </row>
    <row r="61" spans="2:13" x14ac:dyDescent="0.25">
      <c r="B61" s="184"/>
      <c r="C61" s="184"/>
      <c r="D61" s="184"/>
      <c r="E61" s="184"/>
      <c r="F61" s="184"/>
      <c r="G61" s="184"/>
      <c r="H61" s="185"/>
      <c r="I61" s="11"/>
    </row>
    <row r="62" spans="2:13" x14ac:dyDescent="0.25">
      <c r="B62" s="491" t="s">
        <v>255</v>
      </c>
      <c r="C62" s="491"/>
      <c r="D62" s="491"/>
      <c r="E62" s="491"/>
      <c r="F62" s="491"/>
      <c r="G62" s="491"/>
      <c r="H62" s="491"/>
      <c r="I62" s="11"/>
      <c r="J62" s="49"/>
      <c r="K62" s="49"/>
      <c r="L62" s="49"/>
    </row>
    <row r="63" spans="2:13" x14ac:dyDescent="0.25">
      <c r="B63" s="53" t="s">
        <v>264</v>
      </c>
      <c r="C63" s="53"/>
      <c r="D63" s="53"/>
      <c r="E63" s="183"/>
      <c r="F63" s="190"/>
      <c r="G63" s="190"/>
      <c r="H63" s="190"/>
      <c r="I63" s="11"/>
      <c r="J63" s="49"/>
      <c r="K63" s="49"/>
      <c r="L63" s="49"/>
    </row>
    <row r="64" spans="2:13" x14ac:dyDescent="0.25">
      <c r="B64" s="53"/>
      <c r="C64" s="53"/>
      <c r="D64" s="53"/>
      <c r="E64" s="183"/>
      <c r="F64" s="190"/>
      <c r="G64" s="190"/>
      <c r="H64" s="190"/>
      <c r="I64" s="11"/>
      <c r="J64" s="49"/>
      <c r="K64" s="49"/>
      <c r="L64" s="49"/>
    </row>
    <row r="65" spans="2:13" x14ac:dyDescent="0.25">
      <c r="B65" s="10"/>
      <c r="C65" s="10"/>
      <c r="D65" s="10"/>
      <c r="E65" s="10"/>
      <c r="F65" s="11"/>
      <c r="G65" s="11"/>
      <c r="H65" s="11"/>
      <c r="I65" s="11"/>
      <c r="J65" s="49"/>
      <c r="K65" s="49"/>
      <c r="L65" s="49"/>
    </row>
    <row r="66" spans="2:13" x14ac:dyDescent="0.25">
      <c r="B66" s="457" t="s">
        <v>257</v>
      </c>
      <c r="C66" s="457"/>
      <c r="D66" s="457"/>
      <c r="E66" s="457"/>
      <c r="F66" s="457"/>
      <c r="G66" s="457"/>
      <c r="H66" s="457"/>
      <c r="I66" s="457"/>
      <c r="J66" s="457"/>
      <c r="K66" s="457"/>
      <c r="L66" s="457"/>
      <c r="M66" s="457"/>
    </row>
    <row r="67" spans="2:13" x14ac:dyDescent="0.25">
      <c r="B67" s="49"/>
      <c r="C67" s="49"/>
      <c r="D67" s="49"/>
      <c r="E67" s="49"/>
      <c r="F67" s="48"/>
      <c r="G67" s="48"/>
      <c r="H67" s="48"/>
      <c r="I67" s="48"/>
      <c r="J67" s="49"/>
      <c r="K67" s="49"/>
      <c r="L67" s="49"/>
    </row>
    <row r="68" spans="2:13" x14ac:dyDescent="0.25">
      <c r="B68" s="5" t="s">
        <v>159</v>
      </c>
      <c r="C68" s="5"/>
      <c r="D68" s="5"/>
      <c r="E68" s="5"/>
      <c r="F68" s="52"/>
      <c r="G68" s="52"/>
      <c r="H68" s="52"/>
      <c r="I68" s="52"/>
      <c r="J68" s="5"/>
      <c r="K68" s="7"/>
      <c r="L68" s="49"/>
    </row>
    <row r="69" spans="2:13" ht="19.5" customHeight="1" x14ac:dyDescent="0.25">
      <c r="B69" s="135"/>
      <c r="C69" s="460" t="s">
        <v>65</v>
      </c>
      <c r="D69" s="460"/>
      <c r="E69" s="460"/>
      <c r="F69" s="460" t="s">
        <v>26</v>
      </c>
      <c r="G69" s="460"/>
      <c r="H69" s="460" t="s">
        <v>250</v>
      </c>
      <c r="I69" s="460"/>
      <c r="J69" s="179" t="s">
        <v>64</v>
      </c>
      <c r="K69" s="50"/>
      <c r="L69" s="49"/>
    </row>
    <row r="70" spans="2:13" ht="32.25" customHeight="1" x14ac:dyDescent="0.25">
      <c r="B70" s="136" t="s">
        <v>6</v>
      </c>
      <c r="C70" s="487" t="s">
        <v>18</v>
      </c>
      <c r="D70" s="487"/>
      <c r="E70" s="487"/>
      <c r="F70" s="493" t="s">
        <v>67</v>
      </c>
      <c r="G70" s="493"/>
      <c r="H70" s="458" t="s">
        <v>66</v>
      </c>
      <c r="I70" s="458"/>
      <c r="J70" s="34"/>
      <c r="K70" s="25"/>
      <c r="L70" s="49"/>
    </row>
    <row r="71" spans="2:13" ht="42.75" customHeight="1" x14ac:dyDescent="0.25">
      <c r="B71" s="136" t="s">
        <v>0</v>
      </c>
      <c r="C71" s="494" t="s">
        <v>24</v>
      </c>
      <c r="D71" s="494"/>
      <c r="E71" s="494"/>
      <c r="F71" s="493" t="s">
        <v>68</v>
      </c>
      <c r="G71" s="493"/>
      <c r="H71" s="458" t="s">
        <v>69</v>
      </c>
      <c r="I71" s="458"/>
      <c r="J71" s="34"/>
      <c r="K71" s="25"/>
      <c r="L71" s="49"/>
    </row>
    <row r="72" spans="2:13" ht="51.75" customHeight="1" x14ac:dyDescent="0.25">
      <c r="B72" s="136" t="s">
        <v>1</v>
      </c>
      <c r="C72" s="487" t="s">
        <v>55</v>
      </c>
      <c r="D72" s="487"/>
      <c r="E72" s="487"/>
      <c r="F72" s="493" t="s">
        <v>70</v>
      </c>
      <c r="G72" s="493"/>
      <c r="H72" s="458" t="s">
        <v>71</v>
      </c>
      <c r="I72" s="458"/>
      <c r="J72" s="34"/>
      <c r="K72" s="25"/>
      <c r="L72" s="49"/>
    </row>
    <row r="73" spans="2:13" ht="33.75" customHeight="1" x14ac:dyDescent="0.25">
      <c r="B73" s="136" t="s">
        <v>7</v>
      </c>
      <c r="C73" s="494" t="s">
        <v>149</v>
      </c>
      <c r="D73" s="494"/>
      <c r="E73" s="494"/>
      <c r="F73" s="493" t="s">
        <v>72</v>
      </c>
      <c r="G73" s="493"/>
      <c r="H73" s="458" t="s">
        <v>299</v>
      </c>
      <c r="I73" s="458"/>
      <c r="J73" s="34"/>
      <c r="K73" s="166"/>
      <c r="L73" s="167"/>
    </row>
    <row r="74" spans="2:13" ht="51" customHeight="1" x14ac:dyDescent="0.25">
      <c r="B74" s="136" t="s">
        <v>2</v>
      </c>
      <c r="C74" s="503" t="s">
        <v>183</v>
      </c>
      <c r="D74" s="503"/>
      <c r="E74" s="503"/>
      <c r="F74" s="485" t="s">
        <v>386</v>
      </c>
      <c r="G74" s="485"/>
      <c r="H74" s="458" t="s">
        <v>239</v>
      </c>
      <c r="I74" s="458"/>
      <c r="J74" s="163">
        <v>0.04</v>
      </c>
      <c r="K74" s="492"/>
      <c r="L74" s="492"/>
    </row>
    <row r="75" spans="2:13" ht="15.75" customHeight="1" x14ac:dyDescent="0.25">
      <c r="B75" s="486" t="s">
        <v>19</v>
      </c>
      <c r="C75" s="486"/>
      <c r="D75" s="486"/>
      <c r="E75" s="486"/>
      <c r="F75" s="486"/>
      <c r="G75" s="486"/>
      <c r="H75" s="486"/>
      <c r="I75" s="486"/>
      <c r="J75" s="141">
        <f>SUM(J70:J74)</f>
        <v>0.04</v>
      </c>
      <c r="K75" s="273"/>
      <c r="L75" s="273"/>
    </row>
    <row r="76" spans="2:13" ht="23.25" customHeight="1" x14ac:dyDescent="0.25">
      <c r="B76" s="504" t="s">
        <v>291</v>
      </c>
      <c r="C76" s="504"/>
      <c r="D76" s="504"/>
      <c r="E76" s="504"/>
      <c r="F76" s="504"/>
      <c r="G76" s="504"/>
      <c r="H76" s="504"/>
      <c r="I76" s="504"/>
      <c r="J76" s="504"/>
      <c r="K76" s="226"/>
      <c r="L76" s="226"/>
      <c r="M76" s="226"/>
    </row>
    <row r="77" spans="2:13" x14ac:dyDescent="0.25">
      <c r="B77" s="49"/>
      <c r="C77" s="49"/>
      <c r="D77" s="49"/>
      <c r="E77" s="49"/>
      <c r="F77" s="48"/>
      <c r="G77" s="48"/>
      <c r="H77" s="48"/>
      <c r="I77" s="48"/>
      <c r="J77" s="49"/>
      <c r="K77" s="167"/>
      <c r="L77" s="167"/>
    </row>
    <row r="78" spans="2:13" x14ac:dyDescent="0.25">
      <c r="B78" s="49"/>
      <c r="C78" s="49"/>
      <c r="D78" s="49"/>
      <c r="E78" s="49"/>
      <c r="F78" s="138"/>
      <c r="G78" s="138"/>
      <c r="H78" s="138"/>
      <c r="I78" s="138"/>
      <c r="J78" s="49"/>
      <c r="K78" s="167"/>
      <c r="L78" s="167"/>
    </row>
    <row r="79" spans="2:13" x14ac:dyDescent="0.25">
      <c r="B79" s="457" t="s">
        <v>258</v>
      </c>
      <c r="C79" s="457"/>
      <c r="D79" s="457"/>
      <c r="E79" s="457"/>
      <c r="F79" s="457"/>
      <c r="G79" s="457"/>
      <c r="H79" s="457"/>
      <c r="I79" s="457"/>
      <c r="J79" s="457"/>
      <c r="K79" s="457"/>
      <c r="L79" s="457"/>
      <c r="M79" s="457"/>
    </row>
    <row r="80" spans="2:13" x14ac:dyDescent="0.25">
      <c r="B80" s="49"/>
      <c r="C80" s="49"/>
      <c r="D80" s="49"/>
      <c r="E80" s="49"/>
      <c r="F80" s="48"/>
      <c r="G80" s="48"/>
      <c r="H80" s="48"/>
      <c r="I80" s="48"/>
      <c r="J80" s="49"/>
      <c r="K80" s="167"/>
      <c r="L80" s="167"/>
    </row>
    <row r="81" spans="2:17" ht="15" customHeight="1" x14ac:dyDescent="0.25">
      <c r="B81" s="5" t="s">
        <v>259</v>
      </c>
      <c r="C81" s="5"/>
      <c r="D81" s="5"/>
      <c r="E81" s="5"/>
      <c r="F81" s="5"/>
      <c r="G81" s="5"/>
      <c r="H81" s="5"/>
      <c r="I81" s="5"/>
      <c r="J81" s="5"/>
      <c r="K81" s="5"/>
      <c r="L81" s="275"/>
      <c r="M81" s="275"/>
    </row>
    <row r="82" spans="2:17" ht="44.25" customHeight="1" x14ac:dyDescent="0.25">
      <c r="B82" s="502" t="s">
        <v>241</v>
      </c>
      <c r="C82" s="502"/>
      <c r="D82" s="502"/>
      <c r="E82" s="502" t="s">
        <v>197</v>
      </c>
      <c r="F82" s="502"/>
      <c r="G82" s="502" t="s">
        <v>242</v>
      </c>
      <c r="H82" s="502" t="s">
        <v>243</v>
      </c>
      <c r="I82" s="459" t="s">
        <v>244</v>
      </c>
      <c r="J82" s="501" t="s">
        <v>329</v>
      </c>
      <c r="K82" s="501"/>
      <c r="L82" s="276"/>
      <c r="M82" s="276"/>
    </row>
    <row r="83" spans="2:17" ht="18" customHeight="1" x14ac:dyDescent="0.25">
      <c r="B83" s="502"/>
      <c r="C83" s="502"/>
      <c r="D83" s="502"/>
      <c r="E83" s="502"/>
      <c r="F83" s="502"/>
      <c r="G83" s="502"/>
      <c r="H83" s="502"/>
      <c r="I83" s="459"/>
      <c r="J83" s="464" t="s">
        <v>322</v>
      </c>
      <c r="K83" s="464"/>
      <c r="L83" s="277"/>
      <c r="M83" s="277"/>
    </row>
    <row r="84" spans="2:17" ht="22.5" customHeight="1" x14ac:dyDescent="0.25">
      <c r="B84" s="62" t="s">
        <v>6</v>
      </c>
      <c r="C84" s="500" t="s">
        <v>154</v>
      </c>
      <c r="D84" s="500"/>
      <c r="E84" s="461" t="s">
        <v>240</v>
      </c>
      <c r="F84" s="461"/>
      <c r="G84" s="205">
        <v>30</v>
      </c>
      <c r="H84" s="345">
        <v>1</v>
      </c>
      <c r="I84" s="191">
        <v>22</v>
      </c>
      <c r="J84" s="455">
        <f t="shared" ref="J84:J89" si="0">(I84*$M$96)/12</f>
        <v>0</v>
      </c>
      <c r="K84" s="455"/>
      <c r="L84" s="278"/>
      <c r="M84" s="278"/>
    </row>
    <row r="85" spans="2:17" ht="18" customHeight="1" x14ac:dyDescent="0.25">
      <c r="B85" s="62" t="s">
        <v>0</v>
      </c>
      <c r="C85" s="463" t="s">
        <v>155</v>
      </c>
      <c r="D85" s="463"/>
      <c r="E85" s="461" t="s">
        <v>198</v>
      </c>
      <c r="F85" s="461"/>
      <c r="G85" s="220"/>
      <c r="H85" s="222"/>
      <c r="I85" s="221"/>
      <c r="J85" s="456">
        <f t="shared" si="0"/>
        <v>0</v>
      </c>
      <c r="K85" s="456"/>
      <c r="L85" s="278"/>
      <c r="M85" s="278"/>
    </row>
    <row r="86" spans="2:17" ht="18" customHeight="1" x14ac:dyDescent="0.25">
      <c r="B86" s="62" t="s">
        <v>1</v>
      </c>
      <c r="C86" s="500" t="s">
        <v>157</v>
      </c>
      <c r="D86" s="500"/>
      <c r="E86" s="461" t="s">
        <v>198</v>
      </c>
      <c r="F86" s="461"/>
      <c r="G86" s="220"/>
      <c r="H86" s="222"/>
      <c r="I86" s="221"/>
      <c r="J86" s="456">
        <f t="shared" si="0"/>
        <v>0</v>
      </c>
      <c r="K86" s="456"/>
      <c r="L86" s="505"/>
      <c r="M86" s="506"/>
      <c r="N86" s="506"/>
      <c r="O86" s="506"/>
      <c r="P86" s="506"/>
      <c r="Q86" s="506"/>
    </row>
    <row r="87" spans="2:17" ht="18" customHeight="1" x14ac:dyDescent="0.25">
      <c r="B87" s="62" t="s">
        <v>7</v>
      </c>
      <c r="C87" s="500" t="s">
        <v>17</v>
      </c>
      <c r="D87" s="500"/>
      <c r="E87" s="461" t="s">
        <v>198</v>
      </c>
      <c r="F87" s="461"/>
      <c r="G87" s="220"/>
      <c r="H87" s="222"/>
      <c r="I87" s="221"/>
      <c r="J87" s="456">
        <f t="shared" si="0"/>
        <v>0</v>
      </c>
      <c r="K87" s="456"/>
      <c r="L87" s="505"/>
      <c r="M87" s="506"/>
      <c r="N87" s="506"/>
      <c r="O87" s="506"/>
      <c r="P87" s="506"/>
      <c r="Q87" s="506"/>
    </row>
    <row r="88" spans="2:17" ht="18" customHeight="1" x14ac:dyDescent="0.25">
      <c r="B88" s="62" t="s">
        <v>2</v>
      </c>
      <c r="C88" s="500" t="s">
        <v>156</v>
      </c>
      <c r="D88" s="500"/>
      <c r="E88" s="461" t="s">
        <v>198</v>
      </c>
      <c r="F88" s="461"/>
      <c r="G88" s="220"/>
      <c r="H88" s="222"/>
      <c r="I88" s="221"/>
      <c r="J88" s="456">
        <f t="shared" si="0"/>
        <v>0</v>
      </c>
      <c r="K88" s="456"/>
      <c r="L88" s="505"/>
      <c r="M88" s="506"/>
      <c r="N88" s="506"/>
      <c r="O88" s="506"/>
      <c r="P88" s="506"/>
      <c r="Q88" s="506"/>
    </row>
    <row r="89" spans="2:17" ht="18" customHeight="1" x14ac:dyDescent="0.25">
      <c r="B89" s="62" t="s">
        <v>8</v>
      </c>
      <c r="C89" s="500" t="s">
        <v>158</v>
      </c>
      <c r="D89" s="500"/>
      <c r="E89" s="462"/>
      <c r="F89" s="462"/>
      <c r="G89" s="220"/>
      <c r="H89" s="222"/>
      <c r="I89" s="221"/>
      <c r="J89" s="456">
        <f t="shared" si="0"/>
        <v>0</v>
      </c>
      <c r="K89" s="456"/>
      <c r="L89" s="327"/>
      <c r="M89" s="278"/>
    </row>
    <row r="90" spans="2:17" x14ac:dyDescent="0.25">
      <c r="B90" s="498" t="s">
        <v>292</v>
      </c>
      <c r="C90" s="498"/>
      <c r="D90" s="498"/>
      <c r="E90" s="498"/>
      <c r="F90" s="498"/>
      <c r="G90" s="498"/>
      <c r="H90" s="498"/>
      <c r="I90" s="498"/>
      <c r="J90" s="498"/>
      <c r="K90" s="49"/>
      <c r="L90" s="279"/>
      <c r="M90" s="280"/>
    </row>
    <row r="91" spans="2:17" ht="26.25" customHeight="1" x14ac:dyDescent="0.25">
      <c r="B91" s="521" t="s">
        <v>361</v>
      </c>
      <c r="C91" s="521"/>
      <c r="D91" s="521"/>
      <c r="E91" s="521"/>
      <c r="F91" s="521"/>
      <c r="G91" s="521"/>
      <c r="H91" s="521"/>
      <c r="I91" s="521"/>
      <c r="J91" s="521"/>
      <c r="K91" s="521"/>
      <c r="L91" s="521"/>
      <c r="M91" s="521"/>
    </row>
    <row r="92" spans="2:17" ht="18.75" customHeight="1" x14ac:dyDescent="0.25">
      <c r="B92" s="130"/>
      <c r="C92" s="130"/>
      <c r="D92" s="130"/>
      <c r="E92" s="130"/>
      <c r="F92" s="130"/>
      <c r="G92" s="130"/>
      <c r="H92" s="130"/>
      <c r="I92" s="130"/>
      <c r="J92" s="130"/>
      <c r="K92" s="49"/>
      <c r="L92" s="49"/>
    </row>
    <row r="93" spans="2:17" ht="17.25" customHeight="1" x14ac:dyDescent="0.25">
      <c r="B93" s="512" t="s">
        <v>230</v>
      </c>
      <c r="C93" s="513"/>
      <c r="D93" s="513"/>
      <c r="E93" s="513"/>
      <c r="F93" s="513"/>
      <c r="G93" s="513"/>
      <c r="H93" s="513"/>
      <c r="I93" s="513"/>
      <c r="J93" s="513"/>
      <c r="K93" s="513"/>
      <c r="L93" s="513"/>
      <c r="M93" s="514"/>
      <c r="N93" s="169"/>
      <c r="O93" s="46"/>
      <c r="P93" s="46"/>
    </row>
    <row r="94" spans="2:17" ht="18" customHeight="1" x14ac:dyDescent="0.25">
      <c r="B94" s="499" t="s">
        <v>93</v>
      </c>
      <c r="C94" s="499" t="s">
        <v>101</v>
      </c>
      <c r="D94" s="499" t="s">
        <v>41</v>
      </c>
      <c r="E94" s="508" t="s">
        <v>246</v>
      </c>
      <c r="F94" s="168" t="s">
        <v>231</v>
      </c>
      <c r="G94" s="168" t="s">
        <v>232</v>
      </c>
      <c r="H94" s="168" t="s">
        <v>233</v>
      </c>
      <c r="I94" s="508" t="s">
        <v>234</v>
      </c>
      <c r="J94" s="168" t="s">
        <v>247</v>
      </c>
      <c r="K94" s="508" t="s">
        <v>248</v>
      </c>
      <c r="L94" s="508" t="s">
        <v>15</v>
      </c>
      <c r="M94" s="510" t="s">
        <v>245</v>
      </c>
      <c r="N94" s="535"/>
      <c r="O94" s="46"/>
      <c r="P94" s="46"/>
    </row>
    <row r="95" spans="2:17" ht="17.25" customHeight="1" x14ac:dyDescent="0.25">
      <c r="B95" s="499"/>
      <c r="C95" s="499"/>
      <c r="D95" s="499"/>
      <c r="E95" s="509"/>
      <c r="F95" s="141">
        <f>1/12</f>
        <v>8.3333333333333329E-2</v>
      </c>
      <c r="G95" s="141">
        <f>1/12</f>
        <v>8.3333333333333329E-2</v>
      </c>
      <c r="H95" s="141">
        <f>(1/12)/3</f>
        <v>2.7777777777777776E-2</v>
      </c>
      <c r="I95" s="509"/>
      <c r="J95" s="141">
        <f>H59</f>
        <v>0</v>
      </c>
      <c r="K95" s="509"/>
      <c r="L95" s="509"/>
      <c r="M95" s="511"/>
      <c r="N95" s="535"/>
      <c r="O95" s="46"/>
      <c r="P95" s="46"/>
    </row>
    <row r="96" spans="2:17" ht="21.75" customHeight="1" x14ac:dyDescent="0.25">
      <c r="B96" s="233">
        <v>1</v>
      </c>
      <c r="C96" s="160">
        <v>1</v>
      </c>
      <c r="D96" s="171" t="str">
        <f>'TABELA APOIO'!D18</f>
        <v>Serviço de motorista</v>
      </c>
      <c r="E96" s="172">
        <f>H37</f>
        <v>0</v>
      </c>
      <c r="F96" s="281">
        <f>$E$96*F95</f>
        <v>0</v>
      </c>
      <c r="G96" s="281">
        <f>$E$96*G95</f>
        <v>0</v>
      </c>
      <c r="H96" s="281">
        <f>$E$96*H95</f>
        <v>0</v>
      </c>
      <c r="I96" s="281">
        <f>SUM(E96:H96)</f>
        <v>0</v>
      </c>
      <c r="J96" s="281">
        <f>I96*J95</f>
        <v>0</v>
      </c>
      <c r="K96" s="282">
        <f>BENEFÍCIOS!K48</f>
        <v>0</v>
      </c>
      <c r="L96" s="281">
        <f>SUM(I96:K96)</f>
        <v>0</v>
      </c>
      <c r="M96" s="283">
        <f>L96/30</f>
        <v>0</v>
      </c>
      <c r="N96" s="170"/>
      <c r="O96" s="46"/>
      <c r="P96" s="46"/>
    </row>
    <row r="97" spans="2:16" ht="15" customHeight="1" x14ac:dyDescent="0.25">
      <c r="B97" s="507" t="s">
        <v>293</v>
      </c>
      <c r="C97" s="507"/>
      <c r="D97" s="507"/>
      <c r="E97" s="507"/>
      <c r="F97" s="507"/>
      <c r="G97" s="507"/>
      <c r="H97" s="507"/>
      <c r="I97" s="507"/>
      <c r="J97" s="507"/>
      <c r="K97" s="507"/>
      <c r="L97" s="507"/>
      <c r="M97" s="507"/>
      <c r="N97" s="170"/>
      <c r="O97" s="46"/>
      <c r="P97" s="46"/>
    </row>
    <row r="98" spans="2:16" ht="22.5" customHeight="1" x14ac:dyDescent="0.25">
      <c r="B98" s="139"/>
      <c r="C98" s="173"/>
      <c r="D98" s="174"/>
      <c r="E98" s="175"/>
      <c r="F98" s="144"/>
      <c r="G98" s="144"/>
      <c r="H98" s="144"/>
      <c r="I98" s="144"/>
      <c r="J98" s="144"/>
      <c r="K98" s="144"/>
      <c r="L98" s="144"/>
      <c r="M98" s="144"/>
      <c r="N98" s="170"/>
      <c r="O98" s="46"/>
      <c r="P98" s="46"/>
    </row>
    <row r="99" spans="2:16" x14ac:dyDescent="0.25">
      <c r="B99" s="457" t="s">
        <v>260</v>
      </c>
      <c r="C99" s="457"/>
      <c r="D99" s="457"/>
      <c r="E99" s="457"/>
      <c r="F99" s="457"/>
      <c r="G99" s="457"/>
      <c r="H99" s="457"/>
      <c r="I99" s="457"/>
      <c r="J99" s="457"/>
      <c r="K99" s="457"/>
      <c r="L99" s="457"/>
      <c r="M99" s="457"/>
      <c r="N99" s="170"/>
      <c r="O99" s="46"/>
      <c r="P99" s="46"/>
    </row>
    <row r="100" spans="2:16" ht="15" customHeight="1" x14ac:dyDescent="0.25">
      <c r="B100" s="189" t="s">
        <v>262</v>
      </c>
      <c r="C100" s="189"/>
      <c r="D100" s="176"/>
      <c r="E100" s="176"/>
      <c r="F100" s="176"/>
      <c r="G100"/>
      <c r="H100"/>
      <c r="I100"/>
      <c r="N100" s="170"/>
      <c r="O100" s="46"/>
      <c r="P100" s="46"/>
    </row>
    <row r="101" spans="2:16" ht="15" customHeight="1" x14ac:dyDescent="0.25">
      <c r="B101" s="189"/>
      <c r="C101" s="189"/>
      <c r="D101" s="176"/>
      <c r="E101" s="176"/>
      <c r="F101" s="176"/>
      <c r="G101"/>
      <c r="H101"/>
      <c r="I101"/>
      <c r="N101" s="170"/>
      <c r="O101" s="46"/>
      <c r="P101" s="46"/>
    </row>
    <row r="102" spans="2:16" ht="15" customHeight="1" x14ac:dyDescent="0.25">
      <c r="B102" s="189"/>
      <c r="C102" s="189"/>
      <c r="D102" s="176"/>
      <c r="E102" s="176"/>
      <c r="F102" s="176"/>
      <c r="G102"/>
      <c r="H102"/>
      <c r="I102"/>
      <c r="N102" s="170"/>
      <c r="O102" s="46"/>
      <c r="P102" s="46"/>
    </row>
    <row r="103" spans="2:16" ht="15" customHeight="1" x14ac:dyDescent="0.25">
      <c r="B103" s="457" t="s">
        <v>261</v>
      </c>
      <c r="C103" s="457"/>
      <c r="D103" s="457"/>
      <c r="E103" s="457"/>
      <c r="F103" s="457"/>
      <c r="G103" s="457"/>
      <c r="H103" s="457"/>
      <c r="I103" s="457"/>
      <c r="J103" s="457"/>
      <c r="K103" s="457"/>
      <c r="L103" s="457"/>
      <c r="M103" s="457"/>
      <c r="N103" s="170"/>
      <c r="O103" s="46"/>
      <c r="P103" s="46"/>
    </row>
    <row r="104" spans="2:16" x14ac:dyDescent="0.25">
      <c r="B104" s="139"/>
      <c r="C104" s="140"/>
      <c r="D104" s="142"/>
      <c r="E104" s="143"/>
      <c r="F104" s="144"/>
      <c r="G104" s="144"/>
      <c r="H104" s="144"/>
      <c r="I104" s="144"/>
      <c r="J104" s="144"/>
      <c r="K104" s="144"/>
      <c r="L104" s="144"/>
      <c r="M104" s="170"/>
      <c r="N104" s="170"/>
      <c r="O104" s="46"/>
      <c r="P104" s="46"/>
    </row>
    <row r="105" spans="2:16" ht="15.75" thickBot="1" x14ac:dyDescent="0.3">
      <c r="B105" s="35" t="s">
        <v>263</v>
      </c>
      <c r="C105" s="35"/>
      <c r="D105" s="35"/>
      <c r="E105" s="35"/>
      <c r="F105" s="284"/>
      <c r="G105" s="284"/>
      <c r="H105" s="284"/>
      <c r="I105" s="284"/>
      <c r="J105" s="534"/>
      <c r="K105" s="534"/>
      <c r="L105" s="534"/>
      <c r="M105" s="534"/>
      <c r="N105" s="534"/>
      <c r="O105" s="534"/>
    </row>
    <row r="106" spans="2:16" ht="27.75" customHeight="1" x14ac:dyDescent="0.25">
      <c r="B106" s="57"/>
      <c r="C106" s="63"/>
      <c r="D106" s="57"/>
      <c r="E106" s="460" t="s">
        <v>26</v>
      </c>
      <c r="F106" s="460"/>
      <c r="G106" s="460"/>
      <c r="H106" s="467"/>
      <c r="I106" s="75" t="s">
        <v>298</v>
      </c>
      <c r="J106" s="534"/>
      <c r="K106" s="534"/>
      <c r="L106" s="534"/>
      <c r="M106" s="534"/>
      <c r="N106" s="534"/>
      <c r="O106" s="534"/>
    </row>
    <row r="107" spans="2:16" ht="27" customHeight="1" x14ac:dyDescent="0.25">
      <c r="B107" s="136" t="s">
        <v>6</v>
      </c>
      <c r="C107" s="517" t="s">
        <v>20</v>
      </c>
      <c r="D107" s="518"/>
      <c r="E107" s="515" t="s">
        <v>392</v>
      </c>
      <c r="F107" s="516"/>
      <c r="G107" s="516"/>
      <c r="H107" s="516"/>
      <c r="I107" s="353"/>
      <c r="J107" s="534"/>
      <c r="K107" s="534"/>
      <c r="L107" s="534"/>
      <c r="M107" s="534"/>
      <c r="N107" s="534"/>
      <c r="O107" s="534"/>
    </row>
    <row r="108" spans="2:16" ht="27" customHeight="1" x14ac:dyDescent="0.25">
      <c r="B108" s="136" t="s">
        <v>0</v>
      </c>
      <c r="C108" s="517" t="s">
        <v>29</v>
      </c>
      <c r="D108" s="518"/>
      <c r="E108" s="515" t="s">
        <v>392</v>
      </c>
      <c r="F108" s="516"/>
      <c r="G108" s="516"/>
      <c r="H108" s="516"/>
      <c r="I108" s="353"/>
      <c r="J108" s="534"/>
      <c r="K108" s="534"/>
      <c r="L108" s="534"/>
      <c r="M108" s="534"/>
      <c r="N108" s="534"/>
      <c r="O108" s="534"/>
    </row>
    <row r="109" spans="2:16" ht="19.5" customHeight="1" x14ac:dyDescent="0.25">
      <c r="B109" s="136" t="s">
        <v>1</v>
      </c>
      <c r="C109" s="519" t="s">
        <v>296</v>
      </c>
      <c r="D109" s="520"/>
      <c r="E109" s="520"/>
      <c r="F109" s="520"/>
      <c r="G109" s="520"/>
      <c r="H109" s="520"/>
      <c r="I109" s="232"/>
      <c r="J109" s="286"/>
      <c r="K109" s="285"/>
      <c r="L109" s="285"/>
      <c r="M109" s="49"/>
      <c r="N109" s="49"/>
    </row>
    <row r="110" spans="2:16" ht="54.75" customHeight="1" x14ac:dyDescent="0.25">
      <c r="B110" s="528"/>
      <c r="C110" s="528" t="s">
        <v>168</v>
      </c>
      <c r="D110" s="531" t="s">
        <v>73</v>
      </c>
      <c r="E110" s="515" t="s">
        <v>199</v>
      </c>
      <c r="F110" s="516"/>
      <c r="G110" s="516"/>
      <c r="H110" s="516"/>
      <c r="I110" s="353"/>
      <c r="J110" s="524" t="s">
        <v>80</v>
      </c>
      <c r="K110" s="525"/>
      <c r="L110" s="87"/>
    </row>
    <row r="111" spans="2:16" ht="50.25" customHeight="1" x14ac:dyDescent="0.25">
      <c r="B111" s="530"/>
      <c r="C111" s="529"/>
      <c r="D111" s="532"/>
      <c r="E111" s="515" t="s">
        <v>200</v>
      </c>
      <c r="F111" s="516"/>
      <c r="G111" s="516"/>
      <c r="H111" s="516"/>
      <c r="I111" s="353"/>
      <c r="J111" s="524" t="s">
        <v>80</v>
      </c>
      <c r="K111" s="525"/>
      <c r="L111" s="87"/>
    </row>
    <row r="112" spans="2:16" ht="20.100000000000001" customHeight="1" x14ac:dyDescent="0.25">
      <c r="B112" s="530"/>
      <c r="C112" s="137" t="s">
        <v>169</v>
      </c>
      <c r="D112" s="192" t="s">
        <v>74</v>
      </c>
      <c r="E112" s="527" t="s">
        <v>76</v>
      </c>
      <c r="F112" s="533"/>
      <c r="G112" s="533"/>
      <c r="H112" s="533"/>
      <c r="I112" s="231"/>
      <c r="J112" s="524" t="s">
        <v>80</v>
      </c>
      <c r="K112" s="525"/>
      <c r="L112" s="87"/>
    </row>
    <row r="113" spans="2:14" ht="20.100000000000001" customHeight="1" x14ac:dyDescent="0.25">
      <c r="B113" s="530"/>
      <c r="C113" s="137" t="s">
        <v>170</v>
      </c>
      <c r="D113" s="192" t="s">
        <v>75</v>
      </c>
      <c r="E113" s="527" t="s">
        <v>140</v>
      </c>
      <c r="F113" s="533"/>
      <c r="G113" s="533"/>
      <c r="H113" s="533"/>
      <c r="I113" s="231"/>
      <c r="J113" s="524" t="s">
        <v>80</v>
      </c>
      <c r="K113" s="525"/>
      <c r="L113" s="87"/>
    </row>
    <row r="114" spans="2:14" ht="20.100000000000001" customHeight="1" x14ac:dyDescent="0.25">
      <c r="B114" s="529"/>
      <c r="C114" s="137" t="s">
        <v>171</v>
      </c>
      <c r="D114" s="195" t="s">
        <v>81</v>
      </c>
      <c r="E114" s="526" t="s">
        <v>82</v>
      </c>
      <c r="F114" s="526"/>
      <c r="G114" s="526"/>
      <c r="H114" s="527"/>
      <c r="I114" s="231"/>
      <c r="J114" s="524" t="s">
        <v>80</v>
      </c>
      <c r="K114" s="525"/>
      <c r="L114" s="87"/>
    </row>
    <row r="115" spans="2:14" ht="20.25" customHeight="1" thickBot="1" x14ac:dyDescent="0.3">
      <c r="B115" s="304"/>
      <c r="C115" s="522" t="s">
        <v>335</v>
      </c>
      <c r="D115" s="522"/>
      <c r="E115" s="522"/>
      <c r="F115" s="522"/>
      <c r="G115" s="522"/>
      <c r="H115" s="522"/>
      <c r="I115" s="305">
        <f>SUM(I110:I114)</f>
        <v>0</v>
      </c>
      <c r="J115" s="354"/>
      <c r="K115" s="354"/>
      <c r="L115" s="87"/>
    </row>
    <row r="116" spans="2:14" ht="110.25" customHeight="1" x14ac:dyDescent="0.25">
      <c r="B116" s="451" t="s">
        <v>295</v>
      </c>
      <c r="C116" s="452"/>
      <c r="D116" s="452"/>
      <c r="E116" s="452"/>
      <c r="F116" s="452"/>
      <c r="G116" s="452"/>
      <c r="H116" s="452"/>
      <c r="I116" s="452"/>
      <c r="J116" s="452"/>
      <c r="K116" s="452"/>
      <c r="L116" s="287"/>
      <c r="M116" s="287"/>
      <c r="N116" s="287"/>
    </row>
    <row r="117" spans="2:14" ht="25.5" customHeight="1" x14ac:dyDescent="0.25">
      <c r="B117" s="83"/>
      <c r="C117" s="84"/>
      <c r="D117" s="84"/>
      <c r="E117" s="85"/>
      <c r="F117" s="85"/>
      <c r="G117" s="85"/>
      <c r="H117" s="86"/>
      <c r="I117" s="87"/>
      <c r="J117" s="87"/>
      <c r="K117" s="88"/>
      <c r="L117" s="88"/>
    </row>
    <row r="118" spans="2:14" ht="15.75" customHeight="1" x14ac:dyDescent="0.25">
      <c r="B118" s="193" t="s">
        <v>221</v>
      </c>
      <c r="C118" s="7"/>
      <c r="D118" s="7"/>
      <c r="E118" s="7"/>
      <c r="F118" s="133"/>
      <c r="G118" s="48"/>
      <c r="H118" s="48"/>
      <c r="I118" s="64"/>
      <c r="J118" s="49"/>
      <c r="K118" s="49"/>
      <c r="L118" s="49"/>
    </row>
    <row r="119" spans="2:14" ht="87.75" customHeight="1" x14ac:dyDescent="0.25">
      <c r="B119" s="523"/>
      <c r="C119" s="523"/>
      <c r="D119" s="523"/>
      <c r="E119" s="523"/>
      <c r="F119" s="523"/>
      <c r="G119" s="523"/>
      <c r="H119" s="523"/>
      <c r="I119" s="523"/>
      <c r="J119" s="523"/>
      <c r="K119" s="523"/>
      <c r="L119" s="523"/>
      <c r="M119" s="523"/>
      <c r="N119" s="323"/>
    </row>
    <row r="120" spans="2:14" ht="15" customHeight="1" x14ac:dyDescent="0.25"/>
  </sheetData>
  <mergeCells count="126">
    <mergeCell ref="B1:M1"/>
    <mergeCell ref="B4:M4"/>
    <mergeCell ref="B3:M3"/>
    <mergeCell ref="B2:M2"/>
    <mergeCell ref="B6:M6"/>
    <mergeCell ref="B8:M8"/>
    <mergeCell ref="E107:H107"/>
    <mergeCell ref="C107:D107"/>
    <mergeCell ref="C109:H109"/>
    <mergeCell ref="B91:M91"/>
    <mergeCell ref="C115:H115"/>
    <mergeCell ref="B119:M119"/>
    <mergeCell ref="J114:K114"/>
    <mergeCell ref="J110:K110"/>
    <mergeCell ref="J111:K111"/>
    <mergeCell ref="J112:K112"/>
    <mergeCell ref="E114:H114"/>
    <mergeCell ref="J113:K113"/>
    <mergeCell ref="E108:H108"/>
    <mergeCell ref="C110:C111"/>
    <mergeCell ref="B110:B114"/>
    <mergeCell ref="D110:D111"/>
    <mergeCell ref="C108:D108"/>
    <mergeCell ref="E110:H110"/>
    <mergeCell ref="E113:H113"/>
    <mergeCell ref="E112:H112"/>
    <mergeCell ref="E111:H111"/>
    <mergeCell ref="E106:H106"/>
    <mergeCell ref="J105:O108"/>
    <mergeCell ref="N94:N95"/>
    <mergeCell ref="L86:Q88"/>
    <mergeCell ref="C86:D86"/>
    <mergeCell ref="B97:M97"/>
    <mergeCell ref="L94:L95"/>
    <mergeCell ref="M94:M95"/>
    <mergeCell ref="B93:M93"/>
    <mergeCell ref="I94:I95"/>
    <mergeCell ref="K94:K95"/>
    <mergeCell ref="E94:E95"/>
    <mergeCell ref="E85:F85"/>
    <mergeCell ref="B90:J90"/>
    <mergeCell ref="B94:B95"/>
    <mergeCell ref="C94:C95"/>
    <mergeCell ref="D94:D95"/>
    <mergeCell ref="F72:G72"/>
    <mergeCell ref="H72:I72"/>
    <mergeCell ref="C87:D87"/>
    <mergeCell ref="C89:D89"/>
    <mergeCell ref="C88:D88"/>
    <mergeCell ref="C73:E73"/>
    <mergeCell ref="J82:K82"/>
    <mergeCell ref="H82:H83"/>
    <mergeCell ref="C72:E72"/>
    <mergeCell ref="C84:D84"/>
    <mergeCell ref="E84:F84"/>
    <mergeCell ref="B82:D83"/>
    <mergeCell ref="E82:F83"/>
    <mergeCell ref="C74:E74"/>
    <mergeCell ref="B76:J76"/>
    <mergeCell ref="F73:G73"/>
    <mergeCell ref="H73:I73"/>
    <mergeCell ref="G82:G83"/>
    <mergeCell ref="B75:I75"/>
    <mergeCell ref="I21:J21"/>
    <mergeCell ref="B35:H35"/>
    <mergeCell ref="B66:M66"/>
    <mergeCell ref="H74:I74"/>
    <mergeCell ref="F74:G74"/>
    <mergeCell ref="B46:F46"/>
    <mergeCell ref="H70:I70"/>
    <mergeCell ref="C70:E70"/>
    <mergeCell ref="E53:G53"/>
    <mergeCell ref="E52:G52"/>
    <mergeCell ref="B62:H62"/>
    <mergeCell ref="K74:L74"/>
    <mergeCell ref="E56:G56"/>
    <mergeCell ref="E54:G54"/>
    <mergeCell ref="E58:G58"/>
    <mergeCell ref="E57:G57"/>
    <mergeCell ref="F70:G70"/>
    <mergeCell ref="C71:E71"/>
    <mergeCell ref="F71:G71"/>
    <mergeCell ref="B59:G59"/>
    <mergeCell ref="C69:E69"/>
    <mergeCell ref="C50:D50"/>
    <mergeCell ref="E50:G50"/>
    <mergeCell ref="J54:K54"/>
    <mergeCell ref="J55:K55"/>
    <mergeCell ref="B10:M10"/>
    <mergeCell ref="B40:M40"/>
    <mergeCell ref="B14:M14"/>
    <mergeCell ref="E44:F44"/>
    <mergeCell ref="C43:D43"/>
    <mergeCell ref="B12:C12"/>
    <mergeCell ref="K22:M26"/>
    <mergeCell ref="H12:I12"/>
    <mergeCell ref="D12:E12"/>
    <mergeCell ref="E51:G51"/>
    <mergeCell ref="B25:J25"/>
    <mergeCell ref="B32:J32"/>
    <mergeCell ref="B47:G47"/>
    <mergeCell ref="E55:G55"/>
    <mergeCell ref="B116:K116"/>
    <mergeCell ref="B24:J24"/>
    <mergeCell ref="B31:J31"/>
    <mergeCell ref="J84:K84"/>
    <mergeCell ref="J85:K85"/>
    <mergeCell ref="J86:K86"/>
    <mergeCell ref="J87:K87"/>
    <mergeCell ref="J88:K88"/>
    <mergeCell ref="J89:K89"/>
    <mergeCell ref="B79:M79"/>
    <mergeCell ref="H71:I71"/>
    <mergeCell ref="I82:I83"/>
    <mergeCell ref="F69:G69"/>
    <mergeCell ref="H69:I69"/>
    <mergeCell ref="E86:F86"/>
    <mergeCell ref="E87:F87"/>
    <mergeCell ref="E88:F88"/>
    <mergeCell ref="E89:F89"/>
    <mergeCell ref="C85:D85"/>
    <mergeCell ref="E43:F43"/>
    <mergeCell ref="J83:K83"/>
    <mergeCell ref="E45:F45"/>
    <mergeCell ref="B103:M103"/>
    <mergeCell ref="B99:M99"/>
  </mergeCells>
  <pageMargins left="0.51181102362204722" right="0.51181102362204722" top="0.78740157480314965" bottom="0.78740157480314965" header="0.31496062992125984" footer="0.31496062992125984"/>
  <pageSetup paperSize="9" scale="46" fitToHeight="0" orientation="portrait" r:id="rId1"/>
  <headerFooter>
    <oddFooter>&amp;C&amp;A - Item 1 - Pr. El. 04/2023</oddFooter>
  </headerFooter>
  <rowBreaks count="1" manualBreakCount="1">
    <brk id="65" max="12" man="1"/>
  </rowBreaks>
  <ignoredErrors>
    <ignoredError sqref="J85 J86:J89"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3"/>
  <dimension ref="A1:P61"/>
  <sheetViews>
    <sheetView showGridLines="0" zoomScaleNormal="100" workbookViewId="0">
      <selection activeCell="B1" sqref="B1:K1"/>
    </sheetView>
  </sheetViews>
  <sheetFormatPr defaultRowHeight="15" x14ac:dyDescent="0.25"/>
  <cols>
    <col min="2" max="2" width="6.85546875" customWidth="1"/>
    <col min="3" max="3" width="11.7109375" customWidth="1"/>
    <col min="4" max="4" width="25.28515625" customWidth="1"/>
    <col min="5" max="5" width="12.85546875" style="2" customWidth="1"/>
    <col min="6" max="6" width="13.7109375" style="2" customWidth="1"/>
    <col min="7" max="7" width="13" style="2" customWidth="1"/>
    <col min="8" max="8" width="13.7109375" style="2" customWidth="1"/>
    <col min="9" max="11" width="13.7109375" customWidth="1"/>
  </cols>
  <sheetData>
    <row r="1" spans="2:13" ht="15" customHeight="1" x14ac:dyDescent="0.25">
      <c r="B1" s="466" t="str">
        <f>ORIENTAÇÕES!B3</f>
        <v>ANEXO IV</v>
      </c>
      <c r="C1" s="466"/>
      <c r="D1" s="466"/>
      <c r="E1" s="466"/>
      <c r="F1" s="466"/>
      <c r="G1" s="466"/>
      <c r="H1" s="466"/>
      <c r="I1" s="466"/>
      <c r="J1" s="466"/>
      <c r="K1" s="466"/>
      <c r="L1" s="721"/>
      <c r="M1" s="721"/>
    </row>
    <row r="2" spans="2:13" ht="15" customHeight="1" x14ac:dyDescent="0.25">
      <c r="B2" s="466" t="str">
        <f>ORIENTAÇÕES!B4</f>
        <v xml:space="preserve">MODELO DE PLANILHA DE CUSTO E FORMAÇÃO DE PREÇO </v>
      </c>
      <c r="C2" s="466"/>
      <c r="D2" s="466"/>
      <c r="E2" s="466"/>
      <c r="F2" s="466"/>
      <c r="G2" s="466"/>
      <c r="H2" s="466"/>
      <c r="I2" s="466"/>
      <c r="J2" s="466"/>
      <c r="K2" s="466"/>
      <c r="L2" s="721"/>
      <c r="M2" s="721"/>
    </row>
    <row r="3" spans="2:13" ht="15" customHeight="1" x14ac:dyDescent="0.25">
      <c r="B3" s="466" t="str">
        <f>ORIENTAÇÕES!B5</f>
        <v>PREGÃO ELETRÔNICO Nº 04/2023</v>
      </c>
      <c r="C3" s="466"/>
      <c r="D3" s="466"/>
      <c r="E3" s="466"/>
      <c r="F3" s="466"/>
      <c r="G3" s="466"/>
      <c r="H3" s="466"/>
      <c r="I3" s="466"/>
      <c r="J3" s="466"/>
      <c r="K3" s="466"/>
      <c r="L3" s="721"/>
      <c r="M3" s="721"/>
    </row>
    <row r="4" spans="2:13" ht="15" customHeight="1" x14ac:dyDescent="0.25">
      <c r="B4" s="466" t="str">
        <f>ORIENTAÇÕES!B6</f>
        <v>PROCESSO Nº:  21053.000492/2022-10</v>
      </c>
      <c r="C4" s="466"/>
      <c r="D4" s="466"/>
      <c r="E4" s="466"/>
      <c r="F4" s="466"/>
      <c r="G4" s="466"/>
      <c r="H4" s="466"/>
      <c r="I4" s="466"/>
      <c r="J4" s="466"/>
      <c r="K4" s="466"/>
      <c r="L4" s="721"/>
      <c r="M4" s="721"/>
    </row>
    <row r="5" spans="2:13" ht="15" customHeight="1" x14ac:dyDescent="0.25">
      <c r="B5" s="389"/>
      <c r="C5" s="389"/>
      <c r="D5" s="389"/>
      <c r="E5" s="389"/>
      <c r="F5" s="389"/>
      <c r="G5" s="389"/>
      <c r="H5" s="389"/>
      <c r="I5" s="389"/>
      <c r="J5" s="389"/>
      <c r="K5" s="389"/>
      <c r="L5" s="389"/>
    </row>
    <row r="6" spans="2:13" ht="15" customHeight="1" x14ac:dyDescent="0.25">
      <c r="B6" s="466" t="str">
        <f>RESUMO!B8</f>
        <v>ITEM 1 - MOTORISTAS</v>
      </c>
      <c r="C6" s="466"/>
      <c r="D6" s="466"/>
      <c r="E6" s="466"/>
      <c r="F6" s="466"/>
      <c r="G6" s="466"/>
      <c r="H6" s="466"/>
      <c r="I6" s="466"/>
      <c r="J6" s="466"/>
      <c r="K6" s="466"/>
      <c r="L6" s="721"/>
      <c r="M6" s="721"/>
    </row>
    <row r="7" spans="2:13" ht="15" customHeight="1" x14ac:dyDescent="0.25">
      <c r="B7" s="125"/>
      <c r="C7" s="125"/>
      <c r="D7" s="126"/>
      <c r="E7" s="125"/>
      <c r="F7" s="125"/>
      <c r="G7" s="125"/>
      <c r="H7" s="125"/>
      <c r="I7" s="125"/>
      <c r="J7" s="125"/>
      <c r="K7" s="125"/>
    </row>
    <row r="8" spans="2:13" ht="15" customHeight="1" x14ac:dyDescent="0.25">
      <c r="B8" s="472" t="s">
        <v>220</v>
      </c>
      <c r="C8" s="472"/>
      <c r="D8" s="472"/>
      <c r="E8" s="472"/>
      <c r="F8" s="472"/>
      <c r="G8" s="472"/>
      <c r="H8" s="472"/>
      <c r="I8" s="472"/>
      <c r="J8" s="472"/>
      <c r="K8" s="472"/>
    </row>
    <row r="9" spans="2:13" ht="21" customHeight="1" x14ac:dyDescent="0.25">
      <c r="B9" s="129"/>
      <c r="C9" s="126"/>
      <c r="D9" s="126"/>
      <c r="E9" s="126"/>
      <c r="F9" s="126"/>
      <c r="G9" s="126"/>
      <c r="H9" s="126"/>
      <c r="I9" s="126"/>
      <c r="J9" s="126"/>
      <c r="K9" s="126"/>
    </row>
    <row r="10" spans="2:13" x14ac:dyDescent="0.25">
      <c r="B10" s="457" t="s">
        <v>227</v>
      </c>
      <c r="C10" s="457"/>
      <c r="D10" s="457"/>
      <c r="E10" s="457"/>
      <c r="F10" s="457"/>
      <c r="G10" s="457"/>
      <c r="H10" s="457"/>
      <c r="I10" s="457"/>
      <c r="J10" s="457"/>
      <c r="K10" s="457"/>
    </row>
    <row r="11" spans="2:13" ht="10.5" customHeight="1" x14ac:dyDescent="0.25">
      <c r="B11" s="7"/>
      <c r="C11" s="7"/>
      <c r="D11" s="7"/>
      <c r="E11" s="7"/>
      <c r="F11" s="48"/>
      <c r="G11" s="48"/>
      <c r="H11" s="48"/>
      <c r="I11" s="48"/>
      <c r="J11" s="7"/>
      <c r="K11" s="7"/>
    </row>
    <row r="12" spans="2:13" ht="30" customHeight="1" x14ac:dyDescent="0.25">
      <c r="B12" s="473" t="s">
        <v>77</v>
      </c>
      <c r="C12" s="558"/>
      <c r="D12" s="567" t="str">
        <f>RESUMO!C10</f>
        <v>XXXXXXXXXXXXXXXX</v>
      </c>
      <c r="E12" s="567"/>
      <c r="F12" s="567"/>
      <c r="G12" s="567"/>
      <c r="I12" s="342" t="s">
        <v>78</v>
      </c>
      <c r="J12" s="556" t="str">
        <f>RESUMO!C11</f>
        <v>XXXXXXXXXXXXXXXX</v>
      </c>
      <c r="K12" s="557"/>
    </row>
    <row r="13" spans="2:13" x14ac:dyDescent="0.25">
      <c r="B13" s="7"/>
      <c r="C13" s="7"/>
      <c r="D13" s="7"/>
      <c r="E13" s="48"/>
      <c r="F13" s="48"/>
      <c r="G13" s="48"/>
      <c r="H13" s="48"/>
      <c r="I13" s="7"/>
      <c r="J13" s="7"/>
      <c r="K13" s="7"/>
    </row>
    <row r="14" spans="2:13" x14ac:dyDescent="0.25">
      <c r="B14" s="457" t="s">
        <v>253</v>
      </c>
      <c r="C14" s="457"/>
      <c r="D14" s="457"/>
      <c r="E14" s="457"/>
      <c r="F14" s="457"/>
      <c r="G14" s="457"/>
      <c r="H14" s="457"/>
      <c r="I14" s="457"/>
      <c r="J14" s="457"/>
      <c r="K14" s="457"/>
    </row>
    <row r="15" spans="2:13" s="47" customFormat="1" ht="9.75" customHeight="1" x14ac:dyDescent="0.25">
      <c r="B15" s="186"/>
      <c r="C15" s="186"/>
      <c r="D15" s="186"/>
      <c r="E15" s="187"/>
      <c r="F15" s="187"/>
      <c r="G15" s="187"/>
      <c r="H15" s="187"/>
      <c r="I15" s="186"/>
      <c r="J15" s="186"/>
      <c r="K15" s="186"/>
    </row>
    <row r="16" spans="2:13" x14ac:dyDescent="0.25">
      <c r="B16" s="491" t="s">
        <v>255</v>
      </c>
      <c r="C16" s="491"/>
      <c r="D16" s="491"/>
      <c r="E16" s="491"/>
      <c r="F16" s="491"/>
      <c r="G16" s="491"/>
      <c r="H16" s="491"/>
      <c r="I16" s="491"/>
      <c r="J16" s="491"/>
      <c r="K16" s="491"/>
    </row>
    <row r="17" spans="2:16" x14ac:dyDescent="0.25">
      <c r="B17" s="183"/>
      <c r="C17" s="183"/>
      <c r="D17" s="183"/>
      <c r="E17" s="183"/>
      <c r="F17" s="183"/>
      <c r="G17" s="183"/>
      <c r="H17" s="183"/>
      <c r="I17" s="183"/>
      <c r="J17" s="183"/>
      <c r="K17" s="183"/>
    </row>
    <row r="18" spans="2:16" ht="15.75" thickBot="1" x14ac:dyDescent="0.3">
      <c r="B18" s="5" t="s">
        <v>201</v>
      </c>
      <c r="C18" s="5"/>
      <c r="D18" s="5"/>
      <c r="E18" s="52"/>
      <c r="F18" s="52"/>
      <c r="G18" s="52"/>
      <c r="H18" s="52"/>
      <c r="I18" s="52"/>
      <c r="J18" s="52"/>
      <c r="K18" s="52"/>
    </row>
    <row r="19" spans="2:16" ht="45" x14ac:dyDescent="0.25">
      <c r="B19" s="274" t="s">
        <v>101</v>
      </c>
      <c r="C19" s="546" t="s">
        <v>41</v>
      </c>
      <c r="D19" s="547"/>
      <c r="E19" s="274" t="s">
        <v>202</v>
      </c>
      <c r="F19" s="274" t="s">
        <v>203</v>
      </c>
      <c r="G19" s="274" t="s">
        <v>204</v>
      </c>
      <c r="H19" s="274" t="s">
        <v>205</v>
      </c>
      <c r="I19" s="274" t="s">
        <v>45</v>
      </c>
      <c r="J19" s="73" t="s">
        <v>95</v>
      </c>
      <c r="K19" s="74" t="s">
        <v>222</v>
      </c>
    </row>
    <row r="20" spans="2:16" ht="20.100000000000001" customHeight="1" thickBot="1" x14ac:dyDescent="0.3">
      <c r="B20" s="70">
        <v>1</v>
      </c>
      <c r="C20" s="561" t="str">
        <f>'TABELA APOIO'!D18</f>
        <v>Serviço de motorista</v>
      </c>
      <c r="D20" s="562"/>
      <c r="E20" s="31"/>
      <c r="F20" s="41">
        <v>2</v>
      </c>
      <c r="G20" s="41">
        <v>26</v>
      </c>
      <c r="H20" s="40">
        <f>E20*F20*G20</f>
        <v>0</v>
      </c>
      <c r="I20" s="55">
        <v>0.06</v>
      </c>
      <c r="J20" s="27">
        <f>I20*'TABELA APOIO'!E18</f>
        <v>0</v>
      </c>
      <c r="K20" s="297">
        <f>IF(H20-J20&gt;0,H20-J20,0)</f>
        <v>0</v>
      </c>
      <c r="M20" s="44"/>
    </row>
    <row r="21" spans="2:16" x14ac:dyDescent="0.25">
      <c r="B21" s="559" t="s">
        <v>394</v>
      </c>
      <c r="C21" s="559"/>
      <c r="D21" s="559"/>
      <c r="E21" s="559"/>
      <c r="F21" s="559"/>
      <c r="G21" s="559"/>
      <c r="H21" s="559"/>
      <c r="I21" s="559"/>
      <c r="J21" s="559"/>
      <c r="K21" s="559"/>
    </row>
    <row r="22" spans="2:16" x14ac:dyDescent="0.25">
      <c r="B22" s="560" t="s">
        <v>393</v>
      </c>
      <c r="C22" s="560"/>
      <c r="D22" s="560"/>
      <c r="E22" s="560"/>
      <c r="F22" s="560"/>
      <c r="G22" s="560"/>
      <c r="H22" s="560"/>
      <c r="I22" s="560"/>
      <c r="J22" s="560"/>
      <c r="K22" s="560"/>
      <c r="L22" s="44"/>
      <c r="M22" s="44"/>
      <c r="N22" s="44"/>
      <c r="O22" s="44"/>
      <c r="P22" s="44"/>
    </row>
    <row r="23" spans="2:16" x14ac:dyDescent="0.25">
      <c r="B23" s="49"/>
      <c r="C23" s="49"/>
      <c r="D23" s="49"/>
      <c r="E23" s="48"/>
      <c r="F23" s="48"/>
      <c r="G23" s="48"/>
      <c r="H23" s="48"/>
      <c r="I23" s="49"/>
      <c r="J23" s="49"/>
      <c r="K23" s="49"/>
    </row>
    <row r="24" spans="2:16" x14ac:dyDescent="0.25">
      <c r="B24" s="555" t="s">
        <v>48</v>
      </c>
      <c r="C24" s="555"/>
      <c r="D24" s="555"/>
      <c r="E24" s="555"/>
      <c r="F24" s="555"/>
      <c r="G24" s="555"/>
      <c r="H24" s="555"/>
      <c r="I24" s="555"/>
      <c r="J24" s="555"/>
      <c r="K24" s="555"/>
    </row>
    <row r="25" spans="2:16" ht="18" customHeight="1" thickBot="1" x14ac:dyDescent="0.3">
      <c r="B25" s="24"/>
      <c r="C25" s="569"/>
      <c r="D25" s="570"/>
      <c r="E25" s="566" t="s">
        <v>46</v>
      </c>
      <c r="F25" s="566"/>
      <c r="G25" s="566"/>
      <c r="H25" s="550" t="s">
        <v>236</v>
      </c>
      <c r="I25" s="568"/>
      <c r="J25" s="550" t="s">
        <v>96</v>
      </c>
      <c r="K25" s="550"/>
    </row>
    <row r="26" spans="2:16" ht="48" customHeight="1" x14ac:dyDescent="0.25">
      <c r="B26" s="274" t="s">
        <v>101</v>
      </c>
      <c r="C26" s="546" t="s">
        <v>41</v>
      </c>
      <c r="D26" s="547"/>
      <c r="E26" s="274" t="s">
        <v>98</v>
      </c>
      <c r="F26" s="73" t="s">
        <v>97</v>
      </c>
      <c r="G26" s="274" t="s">
        <v>389</v>
      </c>
      <c r="H26" s="73" t="s">
        <v>390</v>
      </c>
      <c r="I26" s="75" t="s">
        <v>99</v>
      </c>
      <c r="J26" s="540"/>
      <c r="K26" s="541"/>
      <c r="L26" s="44"/>
    </row>
    <row r="27" spans="2:16" ht="20.100000000000001" customHeight="1" thickBot="1" x14ac:dyDescent="0.3">
      <c r="B27" s="70">
        <v>1</v>
      </c>
      <c r="C27" s="561" t="str">
        <f>'TABELA APOIO'!D18</f>
        <v>Serviço de motorista</v>
      </c>
      <c r="D27" s="562"/>
      <c r="E27" s="347"/>
      <c r="F27" s="346"/>
      <c r="G27" s="203">
        <f>E27*F27</f>
        <v>0</v>
      </c>
      <c r="H27" s="27">
        <f>ROUND(G27*10%,2)</f>
        <v>0</v>
      </c>
      <c r="I27" s="229">
        <f>G27-H27</f>
        <v>0</v>
      </c>
      <c r="J27" s="542"/>
      <c r="K27" s="543"/>
    </row>
    <row r="28" spans="2:16" x14ac:dyDescent="0.25">
      <c r="B28" s="293" t="s">
        <v>384</v>
      </c>
      <c r="C28" s="294"/>
      <c r="D28" s="294"/>
      <c r="E28" s="295"/>
      <c r="F28" s="296"/>
      <c r="G28" s="71"/>
      <c r="H28" s="351"/>
      <c r="I28" s="3"/>
      <c r="J28" s="3"/>
      <c r="K28" s="49"/>
    </row>
    <row r="29" spans="2:16" x14ac:dyDescent="0.25">
      <c r="B29" s="49"/>
      <c r="C29" s="49"/>
      <c r="D29" s="49"/>
      <c r="E29" s="48"/>
      <c r="F29" s="48"/>
      <c r="G29" s="48"/>
      <c r="H29" s="48"/>
      <c r="I29" s="49"/>
      <c r="J29" s="49"/>
      <c r="K29" s="49"/>
    </row>
    <row r="30" spans="2:16" ht="15.75" thickBot="1" x14ac:dyDescent="0.3">
      <c r="B30" s="491" t="s">
        <v>49</v>
      </c>
      <c r="C30" s="491"/>
      <c r="D30" s="491"/>
      <c r="E30" s="491"/>
      <c r="F30" s="491"/>
      <c r="G30" s="491"/>
      <c r="H30" s="491"/>
      <c r="I30" s="491"/>
      <c r="J30" s="132"/>
      <c r="K30" s="132"/>
    </row>
    <row r="31" spans="2:16" ht="48" customHeight="1" x14ac:dyDescent="0.25">
      <c r="B31" s="274" t="s">
        <v>101</v>
      </c>
      <c r="C31" s="546" t="s">
        <v>41</v>
      </c>
      <c r="D31" s="549"/>
      <c r="E31" s="274" t="s">
        <v>391</v>
      </c>
      <c r="F31" s="274" t="s">
        <v>284</v>
      </c>
      <c r="G31" s="75" t="s">
        <v>47</v>
      </c>
      <c r="H31" s="540" t="s">
        <v>96</v>
      </c>
      <c r="I31" s="541"/>
      <c r="J31" s="44"/>
      <c r="K31" s="49"/>
    </row>
    <row r="32" spans="2:16" ht="20.100000000000001" customHeight="1" thickBot="1" x14ac:dyDescent="0.3">
      <c r="B32" s="70">
        <v>1</v>
      </c>
      <c r="C32" s="544" t="str">
        <f>'TABELA APOIO'!D18</f>
        <v>Serviço de motorista</v>
      </c>
      <c r="D32" s="548"/>
      <c r="E32" s="31"/>
      <c r="F32" s="292"/>
      <c r="G32" s="230">
        <f>E32-F32</f>
        <v>0</v>
      </c>
      <c r="H32" s="542"/>
      <c r="I32" s="543"/>
      <c r="J32" s="49"/>
      <c r="K32" s="49"/>
    </row>
    <row r="33" spans="1:16" x14ac:dyDescent="0.25">
      <c r="A33" s="46"/>
      <c r="B33" s="293" t="s">
        <v>362</v>
      </c>
      <c r="C33" s="294"/>
      <c r="D33" s="294"/>
      <c r="E33" s="348"/>
      <c r="F33" s="349"/>
      <c r="G33" s="11"/>
      <c r="H33" s="11"/>
      <c r="I33" s="10"/>
      <c r="J33" s="49"/>
      <c r="K33" s="49"/>
    </row>
    <row r="34" spans="1:16" x14ac:dyDescent="0.25">
      <c r="B34" s="49"/>
      <c r="C34" s="49"/>
      <c r="D34" s="49"/>
      <c r="E34" s="48"/>
      <c r="F34" s="48"/>
      <c r="G34" s="48"/>
      <c r="H34" s="48"/>
      <c r="I34" s="49"/>
      <c r="J34" s="49"/>
      <c r="K34" s="49"/>
    </row>
    <row r="35" spans="1:16" ht="15.75" thickBot="1" x14ac:dyDescent="0.3">
      <c r="B35" s="5" t="s">
        <v>332</v>
      </c>
      <c r="C35" s="5"/>
      <c r="D35" s="5"/>
      <c r="E35" s="52"/>
      <c r="F35" s="52"/>
      <c r="G35" s="52"/>
      <c r="H35" s="52"/>
      <c r="I35" s="52"/>
      <c r="J35" s="132"/>
      <c r="K35" s="49"/>
    </row>
    <row r="36" spans="1:16" ht="39.75" customHeight="1" x14ac:dyDescent="0.25">
      <c r="B36" s="274" t="s">
        <v>101</v>
      </c>
      <c r="C36" s="546" t="s">
        <v>41</v>
      </c>
      <c r="D36" s="547"/>
      <c r="E36" s="328" t="s">
        <v>333</v>
      </c>
      <c r="F36" s="274" t="s">
        <v>285</v>
      </c>
      <c r="G36" s="75" t="s">
        <v>47</v>
      </c>
      <c r="H36" s="540" t="s">
        <v>96</v>
      </c>
      <c r="I36" s="541"/>
      <c r="J36" s="48"/>
      <c r="K36" s="49"/>
    </row>
    <row r="37" spans="1:16" ht="20.100000000000001" customHeight="1" thickBot="1" x14ac:dyDescent="0.3">
      <c r="B37" s="70">
        <v>1</v>
      </c>
      <c r="C37" s="544" t="str">
        <f>'TABELA APOIO'!D18</f>
        <v>Serviço de motorista</v>
      </c>
      <c r="D37" s="545"/>
      <c r="E37" s="204"/>
      <c r="F37" s="204"/>
      <c r="G37" s="229">
        <f>E37-F37</f>
        <v>0</v>
      </c>
      <c r="H37" s="542"/>
      <c r="I37" s="543"/>
      <c r="J37" s="563"/>
      <c r="K37" s="564"/>
      <c r="L37" s="564"/>
      <c r="M37" s="564"/>
      <c r="N37" s="564"/>
      <c r="O37" s="564"/>
      <c r="P37" s="564"/>
    </row>
    <row r="38" spans="1:16" x14ac:dyDescent="0.25">
      <c r="B38" s="293" t="s">
        <v>364</v>
      </c>
      <c r="C38" s="294"/>
      <c r="D38" s="294"/>
      <c r="E38" s="295"/>
      <c r="F38" s="296"/>
      <c r="G38" s="48"/>
      <c r="H38" s="48"/>
      <c r="I38" s="49"/>
      <c r="J38" s="49"/>
      <c r="K38" s="49"/>
    </row>
    <row r="39" spans="1:16" x14ac:dyDescent="0.25">
      <c r="B39" s="72"/>
      <c r="C39" s="72"/>
      <c r="D39" s="72"/>
      <c r="E39" s="48"/>
      <c r="F39" s="48"/>
      <c r="G39" s="48"/>
      <c r="H39" s="48"/>
      <c r="I39" s="49"/>
      <c r="J39" s="49"/>
      <c r="K39" s="49"/>
    </row>
    <row r="40" spans="1:16" ht="15" customHeight="1" thickBot="1" x14ac:dyDescent="0.3">
      <c r="B40" s="150" t="s">
        <v>235</v>
      </c>
      <c r="C40" s="150"/>
      <c r="D40" s="5"/>
      <c r="E40" s="52"/>
      <c r="F40" s="52"/>
      <c r="G40" s="52"/>
      <c r="H40" s="52"/>
      <c r="I40" s="52"/>
      <c r="J40" s="132"/>
      <c r="K40" s="132"/>
    </row>
    <row r="41" spans="1:16" ht="30" x14ac:dyDescent="0.25">
      <c r="B41" s="274" t="s">
        <v>101</v>
      </c>
      <c r="C41" s="546" t="s">
        <v>41</v>
      </c>
      <c r="D41" s="547"/>
      <c r="E41" s="274" t="s">
        <v>43</v>
      </c>
      <c r="F41" s="274" t="s">
        <v>285</v>
      </c>
      <c r="G41" s="75" t="s">
        <v>47</v>
      </c>
      <c r="H41" s="540" t="s">
        <v>96</v>
      </c>
      <c r="I41" s="541"/>
      <c r="J41" s="44"/>
      <c r="K41" s="49"/>
    </row>
    <row r="42" spans="1:16" ht="20.100000000000001" customHeight="1" thickBot="1" x14ac:dyDescent="0.3">
      <c r="B42" s="70">
        <v>1</v>
      </c>
      <c r="C42" s="544" t="str">
        <f>'TABELA APOIO'!D18</f>
        <v>Serviço de motorista</v>
      </c>
      <c r="D42" s="545"/>
      <c r="E42" s="204"/>
      <c r="F42" s="204"/>
      <c r="G42" s="229">
        <f>E42-F42</f>
        <v>0</v>
      </c>
      <c r="H42" s="542"/>
      <c r="I42" s="543"/>
      <c r="J42" s="47"/>
      <c r="K42" s="46"/>
    </row>
    <row r="43" spans="1:16" ht="21.75" customHeight="1" x14ac:dyDescent="0.25">
      <c r="B43" s="479" t="s">
        <v>395</v>
      </c>
      <c r="C43" s="565"/>
      <c r="D43" s="565"/>
      <c r="E43" s="565"/>
      <c r="F43" s="565"/>
      <c r="G43" s="565"/>
      <c r="H43" s="565"/>
      <c r="I43" s="565"/>
      <c r="J43" s="324"/>
      <c r="K43" s="49"/>
    </row>
    <row r="44" spans="1:16" ht="15" customHeight="1" x14ac:dyDescent="0.25">
      <c r="B44" s="49"/>
      <c r="C44" s="49"/>
      <c r="D44" s="49"/>
      <c r="E44" s="48"/>
      <c r="F44" s="48"/>
      <c r="G44" s="48"/>
      <c r="H44" s="48"/>
      <c r="I44" s="49"/>
      <c r="J44" s="49"/>
      <c r="K44" s="49"/>
    </row>
    <row r="45" spans="1:16" ht="15" customHeight="1" thickBot="1" x14ac:dyDescent="0.3">
      <c r="B45" s="49"/>
      <c r="C45" s="49"/>
      <c r="D45" s="49"/>
      <c r="E45" s="48"/>
      <c r="F45" s="48"/>
      <c r="G45" s="48"/>
      <c r="H45" s="48"/>
      <c r="I45" s="49"/>
      <c r="J45" s="49"/>
      <c r="K45" s="49"/>
    </row>
    <row r="46" spans="1:16" ht="15" customHeight="1" thickBot="1" x14ac:dyDescent="0.3">
      <c r="B46" s="537" t="s">
        <v>256</v>
      </c>
      <c r="C46" s="538"/>
      <c r="D46" s="538"/>
      <c r="E46" s="538"/>
      <c r="F46" s="538"/>
      <c r="G46" s="538"/>
      <c r="H46" s="538"/>
      <c r="I46" s="538"/>
      <c r="J46" s="538"/>
      <c r="K46" s="539"/>
      <c r="L46" s="227"/>
    </row>
    <row r="47" spans="1:16" ht="39" customHeight="1" x14ac:dyDescent="0.25">
      <c r="B47" s="298" t="s">
        <v>101</v>
      </c>
      <c r="C47" s="553" t="s">
        <v>41</v>
      </c>
      <c r="D47" s="554"/>
      <c r="E47" s="299" t="str">
        <f>B18</f>
        <v>A - Vale Transporte</v>
      </c>
      <c r="F47" s="299" t="str">
        <f>B24</f>
        <v>B - Vale Refeição</v>
      </c>
      <c r="G47" s="299" t="str">
        <f>B30</f>
        <v>C - Cesta Básica</v>
      </c>
      <c r="H47" s="299" t="str">
        <f>B35</f>
        <v>D - Convênio Médico</v>
      </c>
      <c r="I47" s="299" t="str">
        <f>B40</f>
        <v>E - Seguro de vida</v>
      </c>
      <c r="J47" s="299" t="s">
        <v>54</v>
      </c>
      <c r="K47" s="300" t="s">
        <v>294</v>
      </c>
      <c r="L47" s="227"/>
    </row>
    <row r="48" spans="1:16" ht="29.25" customHeight="1" thickBot="1" x14ac:dyDescent="0.3">
      <c r="B48" s="153">
        <v>1</v>
      </c>
      <c r="C48" s="551" t="str">
        <f>C20</f>
        <v>Serviço de motorista</v>
      </c>
      <c r="D48" s="552"/>
      <c r="E48" s="154">
        <f>K20</f>
        <v>0</v>
      </c>
      <c r="F48" s="155">
        <f>$I$27</f>
        <v>0</v>
      </c>
      <c r="G48" s="155">
        <f>$G$32</f>
        <v>0</v>
      </c>
      <c r="H48" s="154">
        <f>G37</f>
        <v>0</v>
      </c>
      <c r="I48" s="154">
        <f>$G$42</f>
        <v>0</v>
      </c>
      <c r="J48" s="228">
        <f>SUM(E48:I48)</f>
        <v>0</v>
      </c>
      <c r="K48" s="156">
        <f>SUM(G48:I48)</f>
        <v>0</v>
      </c>
      <c r="L48" s="227"/>
    </row>
    <row r="49" spans="2:12" ht="15" customHeight="1" x14ac:dyDescent="0.25">
      <c r="B49" s="49"/>
      <c r="C49" s="49"/>
      <c r="D49" s="49"/>
      <c r="E49" s="48"/>
      <c r="F49" s="48"/>
      <c r="G49" s="48"/>
      <c r="H49" s="48"/>
      <c r="I49" s="49"/>
      <c r="J49" s="49"/>
      <c r="K49" s="49"/>
      <c r="L49" s="227"/>
    </row>
    <row r="50" spans="2:12" x14ac:dyDescent="0.25">
      <c r="B50" s="49"/>
      <c r="C50" s="49"/>
      <c r="D50" s="49"/>
      <c r="E50" s="48"/>
      <c r="F50" s="48"/>
      <c r="G50" s="48"/>
      <c r="H50" s="48"/>
      <c r="I50" s="49"/>
      <c r="J50" s="49"/>
      <c r="K50" s="49"/>
    </row>
    <row r="51" spans="2:12" x14ac:dyDescent="0.25">
      <c r="B51" s="19" t="s">
        <v>83</v>
      </c>
      <c r="C51" s="19"/>
      <c r="D51" s="19"/>
      <c r="E51" s="49"/>
      <c r="F51" s="48"/>
      <c r="G51" s="48"/>
      <c r="H51" s="48"/>
      <c r="I51" s="48"/>
      <c r="J51" s="49"/>
      <c r="K51" s="49"/>
    </row>
    <row r="52" spans="2:12" x14ac:dyDescent="0.25">
      <c r="B52" s="536"/>
      <c r="C52" s="536"/>
      <c r="D52" s="536"/>
      <c r="E52" s="536"/>
      <c r="F52" s="536"/>
      <c r="G52" s="536"/>
      <c r="H52" s="536"/>
      <c r="I52" s="536"/>
      <c r="J52" s="536"/>
      <c r="K52" s="536"/>
    </row>
    <row r="53" spans="2:12" x14ac:dyDescent="0.25">
      <c r="B53" s="536"/>
      <c r="C53" s="536"/>
      <c r="D53" s="536"/>
      <c r="E53" s="536"/>
      <c r="F53" s="536"/>
      <c r="G53" s="536"/>
      <c r="H53" s="536"/>
      <c r="I53" s="536"/>
      <c r="J53" s="536"/>
      <c r="K53" s="536"/>
    </row>
    <row r="54" spans="2:12" x14ac:dyDescent="0.25">
      <c r="B54" s="536"/>
      <c r="C54" s="536"/>
      <c r="D54" s="536"/>
      <c r="E54" s="536"/>
      <c r="F54" s="536"/>
      <c r="G54" s="536"/>
      <c r="H54" s="536"/>
      <c r="I54" s="536"/>
      <c r="J54" s="536"/>
      <c r="K54" s="536"/>
    </row>
    <row r="55" spans="2:12" x14ac:dyDescent="0.25">
      <c r="B55" s="536"/>
      <c r="C55" s="536"/>
      <c r="D55" s="536"/>
      <c r="E55" s="536"/>
      <c r="F55" s="536"/>
      <c r="G55" s="536"/>
      <c r="H55" s="536"/>
      <c r="I55" s="536"/>
      <c r="J55" s="536"/>
      <c r="K55" s="536"/>
    </row>
    <row r="56" spans="2:12" x14ac:dyDescent="0.25">
      <c r="B56" s="536"/>
      <c r="C56" s="536"/>
      <c r="D56" s="536"/>
      <c r="E56" s="536"/>
      <c r="F56" s="536"/>
      <c r="G56" s="536"/>
      <c r="H56" s="536"/>
      <c r="I56" s="536"/>
      <c r="J56" s="536"/>
      <c r="K56" s="536"/>
    </row>
    <row r="57" spans="2:12" x14ac:dyDescent="0.25">
      <c r="B57" s="536"/>
      <c r="C57" s="536"/>
      <c r="D57" s="536"/>
      <c r="E57" s="536"/>
      <c r="F57" s="536"/>
      <c r="G57" s="536"/>
      <c r="H57" s="536"/>
      <c r="I57" s="536"/>
      <c r="J57" s="536"/>
      <c r="K57" s="536"/>
    </row>
    <row r="58" spans="2:12" x14ac:dyDescent="0.25">
      <c r="B58" s="49"/>
      <c r="C58" s="49"/>
      <c r="D58" s="49"/>
      <c r="E58" s="48"/>
      <c r="F58" s="48"/>
      <c r="G58" s="48"/>
      <c r="H58" s="48"/>
      <c r="I58" s="49"/>
      <c r="J58" s="49"/>
      <c r="K58" s="49"/>
    </row>
    <row r="59" spans="2:12" x14ac:dyDescent="0.25">
      <c r="B59" s="49"/>
      <c r="C59" s="49"/>
      <c r="D59" s="49"/>
      <c r="E59" s="48"/>
      <c r="F59" s="48"/>
      <c r="G59" s="48"/>
      <c r="H59" s="48"/>
      <c r="I59" s="49"/>
      <c r="J59" s="49"/>
      <c r="K59" s="49"/>
    </row>
    <row r="60" spans="2:12" x14ac:dyDescent="0.25">
      <c r="B60" s="49"/>
      <c r="C60" s="49"/>
      <c r="D60" s="49"/>
      <c r="E60" s="48"/>
      <c r="F60" s="48"/>
      <c r="G60" s="48"/>
      <c r="H60" s="48"/>
      <c r="I60" s="49"/>
      <c r="J60" s="49"/>
      <c r="K60" s="49"/>
    </row>
    <row r="61" spans="2:12" x14ac:dyDescent="0.25">
      <c r="B61" s="49"/>
      <c r="C61" s="49"/>
      <c r="D61" s="49"/>
      <c r="E61" s="48"/>
      <c r="F61" s="48"/>
      <c r="G61" s="48"/>
      <c r="H61" s="48"/>
      <c r="I61" s="49"/>
      <c r="J61" s="49"/>
      <c r="K61" s="49"/>
    </row>
  </sheetData>
  <mergeCells count="44">
    <mergeCell ref="C41:D41"/>
    <mergeCell ref="B30:I30"/>
    <mergeCell ref="B43:I43"/>
    <mergeCell ref="E25:G25"/>
    <mergeCell ref="D12:G12"/>
    <mergeCell ref="H25:I25"/>
    <mergeCell ref="C27:D27"/>
    <mergeCell ref="C26:D26"/>
    <mergeCell ref="C25:D25"/>
    <mergeCell ref="J26:K26"/>
    <mergeCell ref="H37:I37"/>
    <mergeCell ref="H36:I36"/>
    <mergeCell ref="J27:K27"/>
    <mergeCell ref="H31:I31"/>
    <mergeCell ref="H32:I32"/>
    <mergeCell ref="J37:P37"/>
    <mergeCell ref="B1:K1"/>
    <mergeCell ref="B24:K24"/>
    <mergeCell ref="B16:K16"/>
    <mergeCell ref="B14:K14"/>
    <mergeCell ref="B10:K10"/>
    <mergeCell ref="B8:K8"/>
    <mergeCell ref="J12:K12"/>
    <mergeCell ref="B12:C12"/>
    <mergeCell ref="B21:K21"/>
    <mergeCell ref="B22:K22"/>
    <mergeCell ref="C20:D20"/>
    <mergeCell ref="C19:D19"/>
    <mergeCell ref="B52:K57"/>
    <mergeCell ref="B46:K46"/>
    <mergeCell ref="B6:K6"/>
    <mergeCell ref="B4:K4"/>
    <mergeCell ref="B2:K2"/>
    <mergeCell ref="B3:K3"/>
    <mergeCell ref="H41:I41"/>
    <mergeCell ref="H42:I42"/>
    <mergeCell ref="C42:D42"/>
    <mergeCell ref="C37:D37"/>
    <mergeCell ref="C36:D36"/>
    <mergeCell ref="C32:D32"/>
    <mergeCell ref="C31:D31"/>
    <mergeCell ref="J25:K25"/>
    <mergeCell ref="C48:D48"/>
    <mergeCell ref="C47:D47"/>
  </mergeCells>
  <pageMargins left="0.51181102362204722" right="0.51181102362204722" top="0.78740157480314965" bottom="0.78740157480314965" header="0.31496062992125984" footer="0.31496062992125984"/>
  <pageSetup paperSize="9" scale="58" orientation="portrait" r:id="rId1"/>
  <headerFooter>
    <oddFooter>&amp;C&amp;A - Item 1 - Pr. El. 04/2023</oddFooter>
  </headerFooter>
  <ignoredErrors>
    <ignoredError sqref="G32 H20"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4"/>
  <dimension ref="B1:T51"/>
  <sheetViews>
    <sheetView showGridLines="0" zoomScaleNormal="100" workbookViewId="0">
      <selection activeCell="B1" sqref="B1:K1"/>
    </sheetView>
  </sheetViews>
  <sheetFormatPr defaultRowHeight="14.25" x14ac:dyDescent="0.2"/>
  <cols>
    <col min="1" max="1" width="6.28515625" style="1" customWidth="1"/>
    <col min="2" max="2" width="13.5703125" style="1" customWidth="1"/>
    <col min="3" max="3" width="6.85546875" style="1" customWidth="1"/>
    <col min="4" max="4" width="48.7109375" style="1" customWidth="1"/>
    <col min="5" max="5" width="18.7109375" style="1" customWidth="1"/>
    <col min="6" max="6" width="11" style="1" customWidth="1"/>
    <col min="7" max="7" width="13.7109375" style="1" customWidth="1"/>
    <col min="8" max="8" width="15.28515625" style="1" customWidth="1"/>
    <col min="9" max="9" width="13.7109375" style="1" customWidth="1"/>
    <col min="10" max="10" width="15.140625" style="1" customWidth="1"/>
    <col min="11" max="11" width="13.7109375" style="1" customWidth="1"/>
    <col min="12" max="12" width="14" style="1" customWidth="1"/>
    <col min="13" max="16384" width="9.140625" style="1"/>
  </cols>
  <sheetData>
    <row r="1" spans="2:11" customFormat="1" ht="15" customHeight="1" x14ac:dyDescent="0.25">
      <c r="B1" s="466" t="str">
        <f>ORIENTAÇÕES!B3</f>
        <v>ANEXO IV</v>
      </c>
      <c r="C1" s="466"/>
      <c r="D1" s="466"/>
      <c r="E1" s="466"/>
      <c r="F1" s="466"/>
      <c r="G1" s="466"/>
      <c r="H1" s="466"/>
      <c r="I1" s="466"/>
      <c r="J1" s="466"/>
      <c r="K1" s="466"/>
    </row>
    <row r="2" spans="2:11" customFormat="1" ht="15" customHeight="1" x14ac:dyDescent="0.25">
      <c r="B2" s="466" t="str">
        <f>ORIENTAÇÕES!B4</f>
        <v xml:space="preserve">MODELO DE PLANILHA DE CUSTO E FORMAÇÃO DE PREÇO </v>
      </c>
      <c r="C2" s="466"/>
      <c r="D2" s="466"/>
      <c r="E2" s="466"/>
      <c r="F2" s="466"/>
      <c r="G2" s="466"/>
      <c r="H2" s="466"/>
      <c r="I2" s="466"/>
      <c r="J2" s="466"/>
      <c r="K2" s="466"/>
    </row>
    <row r="3" spans="2:11" customFormat="1" ht="15" customHeight="1" x14ac:dyDescent="0.25">
      <c r="B3" s="466" t="str">
        <f>ORIENTAÇÕES!B5</f>
        <v>PREGÃO ELETRÔNICO Nº 04/2023</v>
      </c>
      <c r="C3" s="466"/>
      <c r="D3" s="466"/>
      <c r="E3" s="466"/>
      <c r="F3" s="466"/>
      <c r="G3" s="466"/>
      <c r="H3" s="466"/>
      <c r="I3" s="466"/>
      <c r="J3" s="466"/>
      <c r="K3" s="466"/>
    </row>
    <row r="4" spans="2:11" customFormat="1" ht="15" customHeight="1" x14ac:dyDescent="0.25">
      <c r="B4" s="466" t="str">
        <f>ORIENTAÇÕES!B6</f>
        <v>PROCESSO Nº:  21053.000492/2022-10</v>
      </c>
      <c r="C4" s="466"/>
      <c r="D4" s="466"/>
      <c r="E4" s="466"/>
      <c r="F4" s="466"/>
      <c r="G4" s="466"/>
      <c r="H4" s="466"/>
      <c r="I4" s="466"/>
      <c r="J4" s="466"/>
      <c r="K4" s="466"/>
    </row>
    <row r="5" spans="2:11" customFormat="1" ht="15" customHeight="1" x14ac:dyDescent="0.25">
      <c r="B5" s="389"/>
      <c r="C5" s="389"/>
      <c r="D5" s="389"/>
      <c r="E5" s="389"/>
      <c r="F5" s="389"/>
      <c r="G5" s="389"/>
      <c r="H5" s="389"/>
      <c r="I5" s="389"/>
      <c r="J5" s="389"/>
      <c r="K5" s="389"/>
    </row>
    <row r="6" spans="2:11" customFormat="1" ht="15" customHeight="1" x14ac:dyDescent="0.25">
      <c r="B6" s="466" t="str">
        <f>RESUMO!B8</f>
        <v>ITEM 1 - MOTORISTAS</v>
      </c>
      <c r="C6" s="466"/>
      <c r="D6" s="466"/>
      <c r="E6" s="466"/>
      <c r="F6" s="466"/>
      <c r="G6" s="466"/>
      <c r="H6" s="466"/>
      <c r="I6" s="466"/>
      <c r="J6" s="466"/>
      <c r="K6" s="466"/>
    </row>
    <row r="7" spans="2:11" customFormat="1" ht="15" customHeight="1" x14ac:dyDescent="0.25">
      <c r="B7" s="125"/>
      <c r="C7" s="145"/>
      <c r="D7" s="125"/>
      <c r="E7" s="126"/>
      <c r="F7" s="125"/>
      <c r="G7" s="125"/>
      <c r="H7" s="125"/>
      <c r="I7" s="125"/>
      <c r="J7" s="125"/>
      <c r="K7" s="125"/>
    </row>
    <row r="8" spans="2:11" customFormat="1" ht="15" customHeight="1" x14ac:dyDescent="0.25">
      <c r="B8" s="472" t="s">
        <v>224</v>
      </c>
      <c r="C8" s="472"/>
      <c r="D8" s="466"/>
      <c r="E8" s="466"/>
      <c r="F8" s="466"/>
      <c r="G8" s="466"/>
      <c r="H8" s="466"/>
      <c r="I8" s="466"/>
      <c r="J8" s="466"/>
      <c r="K8" s="466"/>
    </row>
    <row r="9" spans="2:11" customFormat="1" ht="15" customHeight="1" x14ac:dyDescent="0.25">
      <c r="B9" s="129"/>
      <c r="C9" s="146"/>
      <c r="D9" s="126"/>
      <c r="E9" s="126"/>
      <c r="F9" s="126"/>
      <c r="G9" s="126"/>
      <c r="H9" s="126"/>
      <c r="I9" s="126"/>
      <c r="J9" s="126"/>
      <c r="K9" s="126"/>
    </row>
    <row r="10" spans="2:11" customFormat="1" ht="15" x14ac:dyDescent="0.25">
      <c r="B10" s="13" t="str">
        <f>BENEFÍCIOS!B10</f>
        <v>EMPRESA LICITANTE</v>
      </c>
      <c r="C10" s="13"/>
      <c r="D10" s="13"/>
      <c r="E10" s="13"/>
      <c r="F10" s="14"/>
      <c r="G10" s="14"/>
      <c r="H10" s="14"/>
      <c r="I10" s="14"/>
      <c r="J10" s="14"/>
      <c r="K10" s="14"/>
    </row>
    <row r="11" spans="2:11" customFormat="1" ht="15" x14ac:dyDescent="0.25">
      <c r="B11" s="7"/>
      <c r="C11" s="7"/>
      <c r="D11" s="7"/>
      <c r="E11" s="7"/>
      <c r="F11" s="48"/>
      <c r="G11" s="48"/>
      <c r="H11" s="48"/>
      <c r="I11" s="48"/>
      <c r="J11" s="48"/>
      <c r="K11" s="48"/>
    </row>
    <row r="12" spans="2:11" customFormat="1" ht="30" customHeight="1" x14ac:dyDescent="0.25">
      <c r="B12" s="473" t="s">
        <v>77</v>
      </c>
      <c r="C12" s="473"/>
      <c r="D12" s="475" t="str">
        <f>RESUMO!C10</f>
        <v>XXXXXXXXXXXXXXXX</v>
      </c>
      <c r="E12" s="475"/>
      <c r="F12" s="475"/>
      <c r="G12" s="134" t="s">
        <v>78</v>
      </c>
      <c r="H12" s="426" t="str">
        <f>RESUMO!C11</f>
        <v>XXXXXXXXXXXXXXXX</v>
      </c>
      <c r="I12" s="427"/>
      <c r="J12" s="82"/>
      <c r="K12" s="1"/>
    </row>
    <row r="13" spans="2:11" customFormat="1" ht="12.75" customHeight="1" x14ac:dyDescent="0.25">
      <c r="B13" s="42"/>
      <c r="C13" s="42"/>
      <c r="D13" s="42"/>
      <c r="E13" s="42"/>
      <c r="F13" s="20"/>
      <c r="G13" s="20"/>
      <c r="H13" s="20"/>
      <c r="I13" s="20"/>
      <c r="J13" s="20"/>
      <c r="K13" s="20"/>
    </row>
    <row r="14" spans="2:11" customFormat="1" ht="15" x14ac:dyDescent="0.25">
      <c r="B14" s="457" t="s">
        <v>260</v>
      </c>
      <c r="C14" s="457"/>
      <c r="D14" s="457"/>
      <c r="E14" s="457"/>
      <c r="F14" s="457"/>
      <c r="G14" s="457"/>
      <c r="H14" s="457"/>
      <c r="I14" s="457"/>
      <c r="J14" s="457"/>
      <c r="K14" s="457"/>
    </row>
    <row r="15" spans="2:11" customFormat="1" ht="9.75" customHeight="1" x14ac:dyDescent="0.25">
      <c r="B15" s="188"/>
      <c r="C15" s="188"/>
      <c r="D15" s="188"/>
      <c r="E15" s="188"/>
      <c r="F15" s="188"/>
      <c r="G15" s="188"/>
      <c r="H15" s="188"/>
      <c r="I15" s="188"/>
      <c r="J15" s="188"/>
      <c r="K15" s="188"/>
    </row>
    <row r="16" spans="2:11" s="46" customFormat="1" ht="15" x14ac:dyDescent="0.25">
      <c r="B16" s="35" t="s">
        <v>419</v>
      </c>
      <c r="C16" s="35"/>
      <c r="D16" s="35"/>
      <c r="E16" s="35"/>
      <c r="F16" s="35"/>
      <c r="G16" s="35"/>
      <c r="H16" s="35"/>
      <c r="I16" s="35"/>
      <c r="J16" s="35"/>
      <c r="K16" s="35"/>
    </row>
    <row r="17" spans="2:20" s="46" customFormat="1" ht="15.75" thickBot="1" x14ac:dyDescent="0.3">
      <c r="B17" s="131"/>
      <c r="C17" s="131"/>
      <c r="D17" s="131"/>
      <c r="E17" s="131"/>
      <c r="F17" s="131"/>
      <c r="G17" s="131"/>
      <c r="H17" s="131"/>
      <c r="I17" s="131"/>
      <c r="J17" s="131"/>
      <c r="K17" s="131"/>
    </row>
    <row r="18" spans="2:20" ht="45" x14ac:dyDescent="0.2">
      <c r="B18" s="267" t="s">
        <v>279</v>
      </c>
      <c r="C18" s="267" t="s">
        <v>101</v>
      </c>
      <c r="D18" s="584" t="s">
        <v>276</v>
      </c>
      <c r="E18" s="585"/>
      <c r="F18" s="267" t="s">
        <v>278</v>
      </c>
      <c r="G18" s="267" t="s">
        <v>277</v>
      </c>
      <c r="H18" s="267" t="s">
        <v>324</v>
      </c>
      <c r="I18" s="267" t="s">
        <v>57</v>
      </c>
      <c r="J18" s="268" t="s">
        <v>206</v>
      </c>
      <c r="K18" s="269" t="s">
        <v>207</v>
      </c>
      <c r="M18" s="201"/>
      <c r="N18" s="201"/>
      <c r="O18" s="201"/>
    </row>
    <row r="19" spans="2:20" ht="27.75" customHeight="1" x14ac:dyDescent="0.2">
      <c r="B19" s="579" t="s">
        <v>322</v>
      </c>
      <c r="C19" s="198">
        <v>1</v>
      </c>
      <c r="D19" s="575" t="s">
        <v>365</v>
      </c>
      <c r="E19" s="576"/>
      <c r="F19" s="77" t="s">
        <v>280</v>
      </c>
      <c r="G19" s="78" t="s">
        <v>297</v>
      </c>
      <c r="H19" s="79">
        <v>3</v>
      </c>
      <c r="I19" s="80"/>
      <c r="J19" s="331">
        <f t="shared" ref="J19:J24" si="0">H19*I19</f>
        <v>0</v>
      </c>
      <c r="K19" s="199">
        <f t="shared" ref="K19:K31" si="1">J19/12</f>
        <v>0</v>
      </c>
      <c r="M19" s="201"/>
      <c r="N19" s="201"/>
      <c r="O19" s="201"/>
    </row>
    <row r="20" spans="2:20" ht="27.75" customHeight="1" x14ac:dyDescent="0.2">
      <c r="B20" s="583"/>
      <c r="C20" s="198">
        <v>2</v>
      </c>
      <c r="D20" s="575" t="s">
        <v>366</v>
      </c>
      <c r="E20" s="576"/>
      <c r="F20" s="77" t="s">
        <v>280</v>
      </c>
      <c r="G20" s="78" t="s">
        <v>297</v>
      </c>
      <c r="H20" s="79">
        <v>5</v>
      </c>
      <c r="I20" s="80"/>
      <c r="J20" s="331">
        <f t="shared" si="0"/>
        <v>0</v>
      </c>
      <c r="K20" s="199">
        <f t="shared" si="1"/>
        <v>0</v>
      </c>
      <c r="M20" s="571"/>
      <c r="N20" s="571"/>
      <c r="O20" s="571"/>
      <c r="P20" s="571"/>
      <c r="Q20" s="571"/>
      <c r="R20" s="571"/>
      <c r="S20" s="571"/>
      <c r="T20" s="571"/>
    </row>
    <row r="21" spans="2:20" ht="20.100000000000001" customHeight="1" x14ac:dyDescent="0.2">
      <c r="B21" s="583"/>
      <c r="C21" s="198">
        <v>3</v>
      </c>
      <c r="D21" s="575" t="s">
        <v>367</v>
      </c>
      <c r="E21" s="576"/>
      <c r="F21" s="77" t="s">
        <v>325</v>
      </c>
      <c r="G21" s="78" t="s">
        <v>297</v>
      </c>
      <c r="H21" s="79">
        <v>1</v>
      </c>
      <c r="I21" s="80"/>
      <c r="J21" s="331">
        <f t="shared" si="0"/>
        <v>0</v>
      </c>
      <c r="K21" s="199">
        <f t="shared" si="1"/>
        <v>0</v>
      </c>
      <c r="M21" s="571"/>
      <c r="N21" s="571"/>
      <c r="O21" s="571"/>
      <c r="P21" s="571"/>
      <c r="Q21" s="571"/>
      <c r="R21" s="571"/>
      <c r="S21" s="571"/>
      <c r="T21" s="571"/>
    </row>
    <row r="22" spans="2:20" ht="28.5" customHeight="1" x14ac:dyDescent="0.2">
      <c r="B22" s="583"/>
      <c r="C22" s="198">
        <v>4</v>
      </c>
      <c r="D22" s="575" t="s">
        <v>368</v>
      </c>
      <c r="E22" s="576"/>
      <c r="F22" s="77" t="s">
        <v>92</v>
      </c>
      <c r="G22" s="78" t="s">
        <v>297</v>
      </c>
      <c r="H22" s="79">
        <v>1</v>
      </c>
      <c r="I22" s="80"/>
      <c r="J22" s="331">
        <f t="shared" si="0"/>
        <v>0</v>
      </c>
      <c r="K22" s="199">
        <f t="shared" si="1"/>
        <v>0</v>
      </c>
      <c r="M22" s="571"/>
      <c r="N22" s="571"/>
      <c r="O22" s="571"/>
      <c r="P22" s="571"/>
      <c r="Q22" s="571"/>
      <c r="R22" s="571"/>
      <c r="S22" s="571"/>
      <c r="T22" s="571"/>
    </row>
    <row r="23" spans="2:20" ht="20.100000000000001" customHeight="1" x14ac:dyDescent="0.2">
      <c r="B23" s="583"/>
      <c r="C23" s="198">
        <v>5</v>
      </c>
      <c r="D23" s="575" t="s">
        <v>369</v>
      </c>
      <c r="E23" s="576"/>
      <c r="F23" s="77" t="s">
        <v>92</v>
      </c>
      <c r="G23" s="78" t="s">
        <v>297</v>
      </c>
      <c r="H23" s="79">
        <v>5</v>
      </c>
      <c r="I23" s="80"/>
      <c r="J23" s="331">
        <f t="shared" si="0"/>
        <v>0</v>
      </c>
      <c r="K23" s="199">
        <f t="shared" si="1"/>
        <v>0</v>
      </c>
      <c r="M23" s="571"/>
      <c r="N23" s="571"/>
      <c r="O23" s="571"/>
      <c r="P23" s="571"/>
      <c r="Q23" s="571"/>
      <c r="R23" s="571"/>
      <c r="S23" s="571"/>
      <c r="T23" s="571"/>
    </row>
    <row r="24" spans="2:20" ht="20.100000000000001" customHeight="1" x14ac:dyDescent="0.2">
      <c r="B24" s="583"/>
      <c r="C24" s="198">
        <v>6</v>
      </c>
      <c r="D24" s="577" t="s">
        <v>370</v>
      </c>
      <c r="E24" s="578"/>
      <c r="F24" s="77" t="s">
        <v>92</v>
      </c>
      <c r="G24" s="78" t="s">
        <v>297</v>
      </c>
      <c r="H24" s="79">
        <v>5</v>
      </c>
      <c r="I24" s="80"/>
      <c r="J24" s="331">
        <f t="shared" si="0"/>
        <v>0</v>
      </c>
      <c r="K24" s="199">
        <f t="shared" si="1"/>
        <v>0</v>
      </c>
    </row>
    <row r="25" spans="2:20" ht="69.75" customHeight="1" x14ac:dyDescent="0.2">
      <c r="B25" s="583"/>
      <c r="C25" s="198">
        <v>7</v>
      </c>
      <c r="D25" s="575" t="s">
        <v>371</v>
      </c>
      <c r="E25" s="576"/>
      <c r="F25" s="77" t="s">
        <v>280</v>
      </c>
      <c r="G25" s="78" t="s">
        <v>297</v>
      </c>
      <c r="H25" s="79">
        <v>1</v>
      </c>
      <c r="I25" s="80"/>
      <c r="J25" s="331">
        <f t="shared" ref="J25:J31" si="2">H25*I25</f>
        <v>0</v>
      </c>
      <c r="K25" s="199">
        <f t="shared" si="1"/>
        <v>0</v>
      </c>
    </row>
    <row r="26" spans="2:20" ht="20.100000000000001" customHeight="1" x14ac:dyDescent="0.2">
      <c r="B26" s="583"/>
      <c r="C26" s="198">
        <v>8</v>
      </c>
      <c r="D26" s="575" t="s">
        <v>372</v>
      </c>
      <c r="E26" s="576"/>
      <c r="F26" s="77" t="s">
        <v>280</v>
      </c>
      <c r="G26" s="78" t="s">
        <v>297</v>
      </c>
      <c r="H26" s="79">
        <v>4</v>
      </c>
      <c r="I26" s="80"/>
      <c r="J26" s="331">
        <f t="shared" si="2"/>
        <v>0</v>
      </c>
      <c r="K26" s="199">
        <f t="shared" si="1"/>
        <v>0</v>
      </c>
    </row>
    <row r="27" spans="2:20" ht="28.5" customHeight="1" x14ac:dyDescent="0.2">
      <c r="B27" s="583"/>
      <c r="C27" s="198">
        <v>9</v>
      </c>
      <c r="D27" s="575" t="s">
        <v>373</v>
      </c>
      <c r="E27" s="576"/>
      <c r="F27" s="77" t="s">
        <v>280</v>
      </c>
      <c r="G27" s="78" t="s">
        <v>297</v>
      </c>
      <c r="H27" s="79">
        <v>5</v>
      </c>
      <c r="I27" s="80"/>
      <c r="J27" s="331">
        <f t="shared" si="2"/>
        <v>0</v>
      </c>
      <c r="K27" s="199">
        <f t="shared" si="1"/>
        <v>0</v>
      </c>
    </row>
    <row r="28" spans="2:20" ht="43.5" customHeight="1" x14ac:dyDescent="0.2">
      <c r="B28" s="583"/>
      <c r="C28" s="198">
        <v>10</v>
      </c>
      <c r="D28" s="575" t="s">
        <v>374</v>
      </c>
      <c r="E28" s="576"/>
      <c r="F28" s="77" t="s">
        <v>92</v>
      </c>
      <c r="G28" s="78" t="s">
        <v>297</v>
      </c>
      <c r="H28" s="79">
        <v>1</v>
      </c>
      <c r="I28" s="80"/>
      <c r="J28" s="331">
        <f t="shared" si="2"/>
        <v>0</v>
      </c>
      <c r="K28" s="199">
        <f t="shared" si="1"/>
        <v>0</v>
      </c>
    </row>
    <row r="29" spans="2:20" ht="33.75" customHeight="1" x14ac:dyDescent="0.2">
      <c r="B29" s="583"/>
      <c r="C29" s="198">
        <v>11</v>
      </c>
      <c r="D29" s="575" t="s">
        <v>377</v>
      </c>
      <c r="E29" s="576"/>
      <c r="F29" s="77" t="s">
        <v>280</v>
      </c>
      <c r="G29" s="78" t="s">
        <v>297</v>
      </c>
      <c r="H29" s="79">
        <v>2</v>
      </c>
      <c r="I29" s="80"/>
      <c r="J29" s="331">
        <f t="shared" si="2"/>
        <v>0</v>
      </c>
      <c r="K29" s="199">
        <f t="shared" si="1"/>
        <v>0</v>
      </c>
    </row>
    <row r="30" spans="2:20" ht="33.75" customHeight="1" x14ac:dyDescent="0.2">
      <c r="B30" s="583"/>
      <c r="C30" s="198">
        <v>12</v>
      </c>
      <c r="D30" s="575" t="s">
        <v>375</v>
      </c>
      <c r="E30" s="576"/>
      <c r="F30" s="77" t="s">
        <v>280</v>
      </c>
      <c r="G30" s="78" t="s">
        <v>297</v>
      </c>
      <c r="H30" s="79">
        <v>1</v>
      </c>
      <c r="I30" s="80"/>
      <c r="J30" s="331">
        <f>H30*I30</f>
        <v>0</v>
      </c>
      <c r="K30" s="199">
        <f>J30/12</f>
        <v>0</v>
      </c>
    </row>
    <row r="31" spans="2:20" ht="20.100000000000001" customHeight="1" x14ac:dyDescent="0.2">
      <c r="B31" s="580"/>
      <c r="C31" s="198">
        <v>13</v>
      </c>
      <c r="D31" s="575" t="s">
        <v>376</v>
      </c>
      <c r="E31" s="576"/>
      <c r="F31" s="77" t="s">
        <v>325</v>
      </c>
      <c r="G31" s="78" t="s">
        <v>297</v>
      </c>
      <c r="H31" s="79">
        <v>1</v>
      </c>
      <c r="I31" s="80"/>
      <c r="J31" s="331">
        <f t="shared" si="2"/>
        <v>0</v>
      </c>
      <c r="K31" s="199">
        <f t="shared" si="1"/>
        <v>0</v>
      </c>
    </row>
    <row r="32" spans="2:20" ht="20.100000000000001" customHeight="1" thickBot="1" x14ac:dyDescent="0.25">
      <c r="B32" s="76"/>
      <c r="C32" s="76"/>
      <c r="D32" s="76"/>
      <c r="E32" s="76"/>
      <c r="F32" s="76"/>
      <c r="G32" s="76"/>
      <c r="H32" s="76"/>
      <c r="I32" s="573" t="s">
        <v>208</v>
      </c>
      <c r="J32" s="574"/>
      <c r="K32" s="200">
        <f>SUM(K19:K31)</f>
        <v>0</v>
      </c>
    </row>
    <row r="33" spans="2:13" ht="20.100000000000001" customHeight="1" x14ac:dyDescent="0.2">
      <c r="B33" s="76"/>
      <c r="C33" s="76"/>
      <c r="D33" s="76"/>
      <c r="E33" s="76"/>
      <c r="F33" s="76"/>
      <c r="G33" s="76"/>
      <c r="H33" s="76"/>
      <c r="I33" s="76"/>
      <c r="J33" s="76"/>
      <c r="K33" s="76"/>
      <c r="L33" s="76"/>
    </row>
    <row r="34" spans="2:13" ht="20.100000000000001" customHeight="1" x14ac:dyDescent="0.2">
      <c r="B34" s="76"/>
      <c r="C34" s="76"/>
      <c r="D34" s="76"/>
      <c r="E34" s="76"/>
      <c r="F34" s="76"/>
      <c r="G34" s="76"/>
      <c r="H34" s="76"/>
      <c r="I34" s="76"/>
      <c r="J34" s="76"/>
      <c r="K34" s="76"/>
      <c r="L34" s="76"/>
    </row>
    <row r="35" spans="2:13" ht="20.100000000000001" customHeight="1" x14ac:dyDescent="0.25">
      <c r="B35" s="35" t="s">
        <v>413</v>
      </c>
      <c r="C35" s="35"/>
      <c r="D35" s="35"/>
      <c r="E35" s="35"/>
      <c r="F35" s="35"/>
      <c r="G35" s="35"/>
      <c r="H35" s="35"/>
      <c r="I35" s="35"/>
      <c r="J35" s="35"/>
      <c r="K35" s="35"/>
      <c r="L35" s="35"/>
    </row>
    <row r="36" spans="2:13" ht="20.100000000000001" customHeight="1" thickBot="1" x14ac:dyDescent="0.25">
      <c r="B36" s="76"/>
      <c r="C36" s="76"/>
      <c r="D36" s="76"/>
      <c r="E36" s="76"/>
      <c r="F36" s="76"/>
      <c r="G36" s="76"/>
      <c r="H36" s="76"/>
      <c r="I36" s="76"/>
      <c r="J36" s="76"/>
      <c r="K36" s="76"/>
      <c r="L36" s="76"/>
    </row>
    <row r="37" spans="2:13" ht="42.75" customHeight="1" x14ac:dyDescent="0.2">
      <c r="B37" s="267" t="s">
        <v>279</v>
      </c>
      <c r="C37" s="267" t="s">
        <v>101</v>
      </c>
      <c r="D37" s="375" t="s">
        <v>276</v>
      </c>
      <c r="E37" s="376" t="s">
        <v>406</v>
      </c>
      <c r="F37" s="267" t="s">
        <v>278</v>
      </c>
      <c r="G37" s="267" t="s">
        <v>408</v>
      </c>
      <c r="H37" s="267" t="s">
        <v>57</v>
      </c>
      <c r="I37" s="267" t="s">
        <v>410</v>
      </c>
      <c r="J37" s="368" t="s">
        <v>409</v>
      </c>
      <c r="K37" s="373" t="s">
        <v>412</v>
      </c>
      <c r="L37" s="269" t="s">
        <v>416</v>
      </c>
    </row>
    <row r="38" spans="2:13" ht="54" customHeight="1" x14ac:dyDescent="0.2">
      <c r="B38" s="579" t="s">
        <v>322</v>
      </c>
      <c r="C38" s="198">
        <v>1</v>
      </c>
      <c r="D38" s="367" t="s">
        <v>421</v>
      </c>
      <c r="E38" s="377" t="s">
        <v>407</v>
      </c>
      <c r="F38" s="77" t="s">
        <v>405</v>
      </c>
      <c r="G38" s="79">
        <v>2</v>
      </c>
      <c r="H38" s="80"/>
      <c r="I38" s="374">
        <f>G38*H38</f>
        <v>0</v>
      </c>
      <c r="J38" s="331" t="s">
        <v>411</v>
      </c>
      <c r="K38" s="397">
        <f>I38/5</f>
        <v>0</v>
      </c>
      <c r="L38" s="388">
        <f>(K38/12)/2</f>
        <v>0</v>
      </c>
    </row>
    <row r="39" spans="2:13" ht="43.5" customHeight="1" x14ac:dyDescent="0.2">
      <c r="B39" s="580"/>
      <c r="C39" s="198">
        <v>1</v>
      </c>
      <c r="D39" s="372" t="s">
        <v>422</v>
      </c>
      <c r="E39" s="377" t="s">
        <v>407</v>
      </c>
      <c r="F39" s="77" t="s">
        <v>423</v>
      </c>
      <c r="G39" s="79">
        <v>12</v>
      </c>
      <c r="H39" s="80"/>
      <c r="I39" s="581" t="s">
        <v>423</v>
      </c>
      <c r="J39" s="582"/>
      <c r="K39" s="582"/>
      <c r="L39" s="388">
        <f>(G39*H39)/12</f>
        <v>0</v>
      </c>
    </row>
    <row r="40" spans="2:13" ht="33" customHeight="1" thickBot="1" x14ac:dyDescent="0.25">
      <c r="B40" s="391"/>
      <c r="C40" s="391"/>
      <c r="D40" s="392"/>
      <c r="E40" s="393"/>
      <c r="F40" s="394"/>
      <c r="G40" s="395"/>
      <c r="H40" s="395"/>
      <c r="I40" s="396"/>
      <c r="J40" s="573" t="s">
        <v>208</v>
      </c>
      <c r="K40" s="574"/>
      <c r="L40" s="200">
        <f>SUM(L38:L39)</f>
        <v>0</v>
      </c>
    </row>
    <row r="41" spans="2:13" customFormat="1" ht="15" x14ac:dyDescent="0.25">
      <c r="B41" s="19"/>
      <c r="C41" s="19"/>
      <c r="D41" s="49"/>
      <c r="E41" s="49"/>
      <c r="F41" s="48"/>
      <c r="G41" s="48"/>
      <c r="H41" s="48"/>
      <c r="I41" s="48"/>
      <c r="J41" s="48"/>
      <c r="K41" s="48"/>
      <c r="M41" s="1"/>
    </row>
    <row r="42" spans="2:13" customFormat="1" ht="15" x14ac:dyDescent="0.25">
      <c r="B42" s="19" t="s">
        <v>83</v>
      </c>
      <c r="C42" s="19"/>
      <c r="D42" s="49"/>
      <c r="E42" s="49"/>
      <c r="F42" s="48"/>
      <c r="G42" s="48"/>
      <c r="H42" s="48"/>
      <c r="I42" s="48"/>
      <c r="J42" s="48"/>
      <c r="K42" s="48"/>
    </row>
    <row r="43" spans="2:13" ht="14.25" customHeight="1" x14ac:dyDescent="0.2">
      <c r="B43" s="400"/>
      <c r="C43" s="401"/>
      <c r="D43" s="401"/>
      <c r="E43" s="401"/>
      <c r="F43" s="401"/>
      <c r="G43" s="401"/>
      <c r="H43" s="401"/>
      <c r="I43" s="401"/>
      <c r="J43" s="401"/>
      <c r="K43" s="402"/>
    </row>
    <row r="44" spans="2:13" ht="14.25" customHeight="1" x14ac:dyDescent="0.2">
      <c r="B44" s="403"/>
      <c r="C44" s="572"/>
      <c r="D44" s="572"/>
      <c r="E44" s="572"/>
      <c r="F44" s="572"/>
      <c r="G44" s="572"/>
      <c r="H44" s="572"/>
      <c r="I44" s="572"/>
      <c r="J44" s="572"/>
      <c r="K44" s="405"/>
    </row>
    <row r="45" spans="2:13" ht="14.25" customHeight="1" x14ac:dyDescent="0.2">
      <c r="B45" s="403"/>
      <c r="C45" s="572"/>
      <c r="D45" s="572"/>
      <c r="E45" s="572"/>
      <c r="F45" s="572"/>
      <c r="G45" s="572"/>
      <c r="H45" s="572"/>
      <c r="I45" s="572"/>
      <c r="J45" s="572"/>
      <c r="K45" s="405"/>
    </row>
    <row r="46" spans="2:13" ht="14.25" customHeight="1" x14ac:dyDescent="0.2">
      <c r="B46" s="403"/>
      <c r="C46" s="572"/>
      <c r="D46" s="572"/>
      <c r="E46" s="572"/>
      <c r="F46" s="572"/>
      <c r="G46" s="572"/>
      <c r="H46" s="572"/>
      <c r="I46" s="572"/>
      <c r="J46" s="572"/>
      <c r="K46" s="405"/>
    </row>
    <row r="47" spans="2:13" ht="14.25" customHeight="1" x14ac:dyDescent="0.2">
      <c r="B47" s="403"/>
      <c r="C47" s="572"/>
      <c r="D47" s="572"/>
      <c r="E47" s="572"/>
      <c r="F47" s="572"/>
      <c r="G47" s="572"/>
      <c r="H47" s="572"/>
      <c r="I47" s="572"/>
      <c r="J47" s="572"/>
      <c r="K47" s="405"/>
    </row>
    <row r="48" spans="2:13" ht="14.25" customHeight="1" x14ac:dyDescent="0.2">
      <c r="B48" s="403"/>
      <c r="C48" s="572"/>
      <c r="D48" s="572"/>
      <c r="E48" s="572"/>
      <c r="F48" s="572"/>
      <c r="G48" s="572"/>
      <c r="H48" s="572"/>
      <c r="I48" s="572"/>
      <c r="J48" s="572"/>
      <c r="K48" s="405"/>
    </row>
    <row r="49" spans="2:11" ht="14.25" customHeight="1" x14ac:dyDescent="0.2">
      <c r="B49" s="403"/>
      <c r="C49" s="572"/>
      <c r="D49" s="572"/>
      <c r="E49" s="572"/>
      <c r="F49" s="572"/>
      <c r="G49" s="572"/>
      <c r="H49" s="572"/>
      <c r="I49" s="572"/>
      <c r="J49" s="572"/>
      <c r="K49" s="405"/>
    </row>
    <row r="50" spans="2:11" ht="14.25" customHeight="1" x14ac:dyDescent="0.2">
      <c r="B50" s="403"/>
      <c r="C50" s="572"/>
      <c r="D50" s="572"/>
      <c r="E50" s="572"/>
      <c r="F50" s="572"/>
      <c r="G50" s="572"/>
      <c r="H50" s="572"/>
      <c r="I50" s="572"/>
      <c r="J50" s="572"/>
      <c r="K50" s="405"/>
    </row>
    <row r="51" spans="2:11" ht="14.25" customHeight="1" x14ac:dyDescent="0.2">
      <c r="B51" s="406"/>
      <c r="C51" s="407"/>
      <c r="D51" s="407"/>
      <c r="E51" s="407"/>
      <c r="F51" s="407"/>
      <c r="G51" s="407"/>
      <c r="H51" s="407"/>
      <c r="I51" s="407"/>
      <c r="J51" s="407"/>
      <c r="K51" s="408"/>
    </row>
  </sheetData>
  <mergeCells count="31">
    <mergeCell ref="B1:K1"/>
    <mergeCell ref="B8:K8"/>
    <mergeCell ref="B2:K2"/>
    <mergeCell ref="B3:K3"/>
    <mergeCell ref="B6:K6"/>
    <mergeCell ref="B4:K4"/>
    <mergeCell ref="B12:C12"/>
    <mergeCell ref="D12:F12"/>
    <mergeCell ref="H12:I12"/>
    <mergeCell ref="B19:B31"/>
    <mergeCell ref="D31:E31"/>
    <mergeCell ref="D25:E25"/>
    <mergeCell ref="D26:E26"/>
    <mergeCell ref="D27:E27"/>
    <mergeCell ref="D18:E18"/>
    <mergeCell ref="D23:E23"/>
    <mergeCell ref="D22:E22"/>
    <mergeCell ref="D21:E21"/>
    <mergeCell ref="D20:E20"/>
    <mergeCell ref="D19:E19"/>
    <mergeCell ref="M20:T23"/>
    <mergeCell ref="B43:K51"/>
    <mergeCell ref="I32:J32"/>
    <mergeCell ref="B14:K14"/>
    <mergeCell ref="D28:E28"/>
    <mergeCell ref="D29:E29"/>
    <mergeCell ref="D24:E24"/>
    <mergeCell ref="D30:E30"/>
    <mergeCell ref="B38:B39"/>
    <mergeCell ref="J40:K40"/>
    <mergeCell ref="I39:K39"/>
  </mergeCells>
  <pageMargins left="0.51181102362204722" right="0.51181102362204722" top="0.78740157480314965" bottom="0.78740157480314965" header="0.31496062992125984" footer="0.31496062992125984"/>
  <pageSetup paperSize="9" scale="48" orientation="portrait" r:id="rId1"/>
  <headerFooter>
    <oddFooter>&amp;C&amp;A - Item 1 - Pr. El. 04/2023</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72"/>
  <sheetViews>
    <sheetView showGridLines="0" zoomScaleNormal="100" workbookViewId="0">
      <selection activeCell="B1" sqref="B1:P1"/>
    </sheetView>
  </sheetViews>
  <sheetFormatPr defaultColWidth="14.5703125" defaultRowHeight="15" x14ac:dyDescent="0.25"/>
  <cols>
    <col min="1" max="1" width="8.7109375" style="234" customWidth="1"/>
    <col min="2" max="2" width="6.42578125" style="234" customWidth="1"/>
    <col min="3" max="3" width="23.42578125" style="234" customWidth="1"/>
    <col min="4" max="4" width="14.28515625" style="234" customWidth="1"/>
    <col min="5" max="5" width="13.85546875" style="234" customWidth="1"/>
    <col min="6" max="6" width="14.42578125" style="234" customWidth="1"/>
    <col min="7" max="9" width="13.7109375" style="234" customWidth="1"/>
    <col min="10" max="10" width="12.85546875" style="234" customWidth="1"/>
    <col min="11" max="11" width="13.85546875" style="234" customWidth="1"/>
    <col min="12" max="14" width="10.7109375" style="234" customWidth="1"/>
    <col min="15" max="15" width="12.42578125" style="234" customWidth="1"/>
    <col min="16" max="16" width="12.7109375" style="234" customWidth="1"/>
    <col min="17" max="16384" width="14.5703125" style="234"/>
  </cols>
  <sheetData>
    <row r="1" spans="1:28" ht="15" customHeight="1" x14ac:dyDescent="0.25">
      <c r="B1" s="466" t="str">
        <f>ORIENTAÇÕES!B3</f>
        <v>ANEXO IV</v>
      </c>
      <c r="C1" s="466"/>
      <c r="D1" s="466"/>
      <c r="E1" s="466"/>
      <c r="F1" s="466"/>
      <c r="G1" s="466"/>
      <c r="H1" s="466"/>
      <c r="I1" s="466"/>
      <c r="J1" s="466"/>
      <c r="K1" s="466"/>
      <c r="L1" s="466"/>
      <c r="M1" s="466"/>
      <c r="N1" s="466"/>
      <c r="O1" s="466"/>
      <c r="P1" s="466"/>
    </row>
    <row r="2" spans="1:28" ht="15" customHeight="1" x14ac:dyDescent="0.25">
      <c r="B2" s="466" t="str">
        <f>ORIENTAÇÕES!B4</f>
        <v xml:space="preserve">MODELO DE PLANILHA DE CUSTO E FORMAÇÃO DE PREÇO </v>
      </c>
      <c r="C2" s="466"/>
      <c r="D2" s="466"/>
      <c r="E2" s="466"/>
      <c r="F2" s="466"/>
      <c r="G2" s="466"/>
      <c r="H2" s="466"/>
      <c r="I2" s="466"/>
      <c r="J2" s="466"/>
      <c r="K2" s="466"/>
      <c r="L2" s="466"/>
      <c r="M2" s="466"/>
      <c r="N2" s="466"/>
      <c r="O2" s="466"/>
      <c r="P2" s="466"/>
    </row>
    <row r="3" spans="1:28" ht="15" customHeight="1" x14ac:dyDescent="0.25">
      <c r="B3" s="466" t="str">
        <f>ORIENTAÇÕES!B5</f>
        <v>PREGÃO ELETRÔNICO Nº 04/2023</v>
      </c>
      <c r="C3" s="466"/>
      <c r="D3" s="466"/>
      <c r="E3" s="466"/>
      <c r="F3" s="466"/>
      <c r="G3" s="466"/>
      <c r="H3" s="466"/>
      <c r="I3" s="466"/>
      <c r="J3" s="466"/>
      <c r="K3" s="466"/>
      <c r="L3" s="466"/>
      <c r="M3" s="466"/>
      <c r="N3" s="466"/>
      <c r="O3" s="466"/>
      <c r="P3" s="466"/>
    </row>
    <row r="4" spans="1:28" ht="15" customHeight="1" x14ac:dyDescent="0.25">
      <c r="B4" s="466" t="str">
        <f>ORIENTAÇÕES!B6</f>
        <v>PROCESSO Nº:  21053.000492/2022-10</v>
      </c>
      <c r="C4" s="466"/>
      <c r="D4" s="466"/>
      <c r="E4" s="466"/>
      <c r="F4" s="466"/>
      <c r="G4" s="466"/>
      <c r="H4" s="466"/>
      <c r="I4" s="466"/>
      <c r="J4" s="466"/>
      <c r="K4" s="466"/>
      <c r="L4" s="466"/>
      <c r="M4" s="466"/>
      <c r="N4" s="466"/>
      <c r="O4" s="466"/>
      <c r="P4" s="466"/>
    </row>
    <row r="5" spans="1:28" ht="15" customHeight="1" x14ac:dyDescent="0.25">
      <c r="B5" s="466"/>
      <c r="C5" s="466"/>
      <c r="D5" s="466"/>
      <c r="E5" s="466"/>
      <c r="F5" s="466"/>
      <c r="G5" s="466"/>
      <c r="H5" s="466"/>
      <c r="I5" s="466"/>
      <c r="J5" s="466"/>
      <c r="K5" s="466"/>
      <c r="L5" s="466"/>
      <c r="M5" s="466"/>
      <c r="N5" s="466"/>
      <c r="O5" s="466"/>
      <c r="P5" s="466"/>
    </row>
    <row r="6" spans="1:28" ht="15" customHeight="1" x14ac:dyDescent="0.25">
      <c r="B6" s="466" t="str">
        <f>RESUMO!B8</f>
        <v>ITEM 1 - MOTORISTAS</v>
      </c>
      <c r="C6" s="466"/>
      <c r="D6" s="466"/>
      <c r="E6" s="466"/>
      <c r="F6" s="466"/>
      <c r="G6" s="466"/>
      <c r="H6" s="466"/>
      <c r="I6" s="466"/>
      <c r="J6" s="466"/>
      <c r="K6" s="466"/>
      <c r="L6" s="466"/>
      <c r="M6" s="466"/>
      <c r="N6" s="466"/>
      <c r="O6" s="466"/>
      <c r="P6" s="466"/>
    </row>
    <row r="7" spans="1:28" ht="15" customHeight="1" x14ac:dyDescent="0.25">
      <c r="A7" s="236"/>
      <c r="B7" s="235"/>
      <c r="C7" s="235"/>
      <c r="D7" s="235"/>
      <c r="E7" s="235"/>
      <c r="F7" s="235"/>
      <c r="G7" s="235"/>
      <c r="H7" s="235"/>
      <c r="I7" s="235"/>
      <c r="J7" s="235"/>
      <c r="K7" s="235"/>
      <c r="L7" s="235"/>
      <c r="M7" s="236"/>
      <c r="N7" s="236"/>
      <c r="O7" s="236"/>
    </row>
    <row r="8" spans="1:28" ht="15" customHeight="1" x14ac:dyDescent="0.25">
      <c r="A8" s="236"/>
      <c r="B8" s="586" t="s">
        <v>340</v>
      </c>
      <c r="C8" s="586"/>
      <c r="D8" s="586"/>
      <c r="E8" s="586"/>
      <c r="F8" s="586"/>
      <c r="G8" s="586"/>
      <c r="H8" s="586"/>
      <c r="I8" s="586"/>
      <c r="J8" s="586"/>
      <c r="K8" s="586"/>
      <c r="L8" s="586"/>
      <c r="M8" s="586"/>
      <c r="N8" s="586"/>
      <c r="O8" s="586"/>
      <c r="P8" s="586"/>
    </row>
    <row r="9" spans="1:28" x14ac:dyDescent="0.25">
      <c r="A9" s="236"/>
      <c r="B9" s="235"/>
      <c r="C9" s="235"/>
      <c r="D9" s="235"/>
      <c r="E9" s="235"/>
      <c r="F9" s="235"/>
      <c r="G9" s="235"/>
      <c r="H9" s="235"/>
      <c r="I9" s="235"/>
      <c r="J9" s="235"/>
      <c r="K9" s="235"/>
      <c r="L9" s="235"/>
      <c r="M9" s="235"/>
      <c r="N9" s="235"/>
      <c r="O9" s="235"/>
    </row>
    <row r="10" spans="1:28" customFormat="1" x14ac:dyDescent="0.25">
      <c r="B10" s="604" t="str">
        <f>BENEFÍCIOS!B10</f>
        <v>EMPRESA LICITANTE</v>
      </c>
      <c r="C10" s="604"/>
      <c r="D10" s="604"/>
      <c r="E10" s="604"/>
      <c r="F10" s="604"/>
      <c r="G10" s="604"/>
      <c r="H10" s="604"/>
      <c r="I10" s="604"/>
      <c r="J10" s="604"/>
      <c r="K10" s="604"/>
      <c r="L10" s="604"/>
      <c r="M10" s="604"/>
      <c r="N10" s="604"/>
      <c r="O10" s="604"/>
      <c r="P10" s="604"/>
      <c r="Q10" s="234"/>
      <c r="R10" s="234"/>
      <c r="S10" s="234"/>
      <c r="T10" s="234"/>
      <c r="U10" s="234"/>
      <c r="V10" s="234"/>
      <c r="W10" s="234"/>
      <c r="X10" s="234"/>
      <c r="Y10" s="234"/>
      <c r="Z10" s="234"/>
      <c r="AA10" s="234"/>
      <c r="AB10" s="234"/>
    </row>
    <row r="11" spans="1:28" x14ac:dyDescent="0.25">
      <c r="B11" s="248"/>
      <c r="C11" s="248"/>
      <c r="D11" s="248"/>
      <c r="E11" s="248"/>
      <c r="F11" s="243"/>
      <c r="G11" s="243"/>
      <c r="H11" s="243"/>
      <c r="I11" s="243"/>
      <c r="J11" s="243"/>
      <c r="K11" s="243"/>
      <c r="L11" s="243"/>
    </row>
    <row r="12" spans="1:28" ht="30" customHeight="1" x14ac:dyDescent="0.25">
      <c r="C12" s="261" t="s">
        <v>77</v>
      </c>
      <c r="D12" s="612" t="str">
        <f>RESUMO!C10</f>
        <v>XXXXXXXXXXXXXXXX</v>
      </c>
      <c r="E12" s="612"/>
      <c r="F12" s="612"/>
      <c r="G12" s="612"/>
      <c r="H12" s="252"/>
      <c r="I12" s="259" t="s">
        <v>78</v>
      </c>
      <c r="J12" s="608" t="str">
        <f>RESUMO!C11</f>
        <v>XXXXXXXXXXXXXXXX</v>
      </c>
      <c r="K12" s="608"/>
      <c r="L12" s="608"/>
    </row>
    <row r="13" spans="1:28" ht="17.25" customHeight="1" x14ac:dyDescent="0.25">
      <c r="B13" s="251"/>
      <c r="C13" s="251"/>
      <c r="D13" s="251"/>
      <c r="E13" s="249"/>
      <c r="F13" s="249"/>
      <c r="G13" s="249"/>
      <c r="H13" s="252"/>
      <c r="I13" s="250"/>
      <c r="J13" s="253"/>
      <c r="K13" s="253"/>
      <c r="L13" s="254"/>
    </row>
    <row r="14" spans="1:28" ht="17.25" customHeight="1" x14ac:dyDescent="0.25">
      <c r="B14" s="604" t="s">
        <v>341</v>
      </c>
      <c r="C14" s="604"/>
      <c r="D14" s="604"/>
      <c r="E14" s="604"/>
      <c r="F14" s="604"/>
      <c r="G14" s="604"/>
      <c r="H14" s="604"/>
      <c r="I14" s="604"/>
      <c r="J14" s="604"/>
      <c r="K14" s="604"/>
      <c r="L14" s="604"/>
      <c r="M14" s="604"/>
      <c r="N14" s="604"/>
      <c r="O14" s="604"/>
      <c r="P14" s="604"/>
    </row>
    <row r="15" spans="1:28" ht="14.25" customHeight="1" x14ac:dyDescent="0.25">
      <c r="B15" s="251"/>
      <c r="C15" s="251"/>
      <c r="D15" s="251"/>
      <c r="E15" s="249"/>
      <c r="F15" s="249"/>
      <c r="G15" s="249"/>
      <c r="H15" s="252"/>
      <c r="I15" s="250"/>
      <c r="J15" s="253"/>
      <c r="K15" s="253"/>
      <c r="L15" s="254"/>
    </row>
    <row r="16" spans="1:28" ht="15.75" customHeight="1" x14ac:dyDescent="0.25">
      <c r="B16" s="605" t="s">
        <v>342</v>
      </c>
      <c r="C16" s="606"/>
      <c r="D16" s="606"/>
      <c r="E16" s="606"/>
      <c r="F16" s="606"/>
      <c r="G16" s="606"/>
      <c r="H16" s="606"/>
      <c r="I16" s="606"/>
      <c r="J16" s="606"/>
      <c r="K16" s="606"/>
      <c r="L16" s="606"/>
      <c r="M16" s="606"/>
      <c r="N16" s="606"/>
      <c r="O16" s="606"/>
    </row>
    <row r="17" spans="1:16" ht="24.75" customHeight="1" x14ac:dyDescent="0.25">
      <c r="B17" s="605" t="s">
        <v>343</v>
      </c>
      <c r="C17" s="605"/>
      <c r="D17" s="605"/>
      <c r="E17" s="605"/>
      <c r="F17" s="605"/>
      <c r="G17" s="605"/>
      <c r="H17" s="605"/>
      <c r="I17" s="605"/>
      <c r="J17" s="605"/>
      <c r="K17" s="605"/>
      <c r="L17" s="605"/>
      <c r="M17" s="605"/>
      <c r="N17" s="605"/>
      <c r="O17" s="605"/>
    </row>
    <row r="18" spans="1:16" ht="17.25" customHeight="1" x14ac:dyDescent="0.25">
      <c r="B18" s="251"/>
      <c r="C18" s="251"/>
      <c r="D18" s="251"/>
      <c r="E18" s="249"/>
      <c r="F18" s="249"/>
      <c r="G18" s="249"/>
      <c r="H18" s="252"/>
      <c r="I18" s="250"/>
      <c r="J18" s="253"/>
      <c r="K18" s="253"/>
      <c r="L18" s="254"/>
    </row>
    <row r="19" spans="1:16" ht="15.75" customHeight="1" thickBot="1" x14ac:dyDescent="0.3">
      <c r="B19" s="35"/>
      <c r="C19" s="35"/>
      <c r="D19" s="35"/>
      <c r="E19" s="35"/>
      <c r="F19" s="35"/>
      <c r="G19" s="35"/>
      <c r="H19" s="35"/>
      <c r="I19" s="35"/>
      <c r="J19" s="35"/>
      <c r="K19" s="254"/>
    </row>
    <row r="20" spans="1:16" ht="30" customHeight="1" x14ac:dyDescent="0.25">
      <c r="B20" s="587" t="s">
        <v>101</v>
      </c>
      <c r="C20" s="587" t="s">
        <v>310</v>
      </c>
      <c r="D20" s="602" t="s">
        <v>346</v>
      </c>
      <c r="E20" s="602" t="s">
        <v>347</v>
      </c>
      <c r="F20" s="615" t="s">
        <v>349</v>
      </c>
      <c r="G20" s="602" t="s">
        <v>313</v>
      </c>
      <c r="H20" s="602"/>
      <c r="I20" s="599"/>
      <c r="J20" s="623" t="s">
        <v>348</v>
      </c>
      <c r="K20" s="626"/>
      <c r="L20" s="626"/>
      <c r="M20" s="626"/>
    </row>
    <row r="21" spans="1:16" ht="17.25" customHeight="1" x14ac:dyDescent="0.25">
      <c r="B21" s="588"/>
      <c r="C21" s="588"/>
      <c r="D21" s="602"/>
      <c r="E21" s="602"/>
      <c r="F21" s="616"/>
      <c r="G21" s="246" t="s">
        <v>307</v>
      </c>
      <c r="H21" s="246" t="s">
        <v>29</v>
      </c>
      <c r="I21" s="247" t="s">
        <v>314</v>
      </c>
      <c r="J21" s="624"/>
      <c r="K21" s="626"/>
      <c r="L21" s="626"/>
      <c r="M21" s="626"/>
    </row>
    <row r="22" spans="1:16" ht="17.25" customHeight="1" x14ac:dyDescent="0.25">
      <c r="B22" s="589"/>
      <c r="C22" s="589"/>
      <c r="D22" s="602"/>
      <c r="E22" s="602"/>
      <c r="F22" s="617"/>
      <c r="G22" s="246">
        <f>'TABELA APOIO'!I107</f>
        <v>0</v>
      </c>
      <c r="H22" s="246">
        <f>'TABELA APOIO'!I108</f>
        <v>0</v>
      </c>
      <c r="I22" s="247">
        <f>'TABELA APOIO'!I115</f>
        <v>0</v>
      </c>
      <c r="J22" s="625"/>
      <c r="K22" s="626"/>
      <c r="L22" s="626"/>
      <c r="M22" s="626"/>
    </row>
    <row r="23" spans="1:16" ht="37.5" customHeight="1" thickBot="1" x14ac:dyDescent="0.3">
      <c r="B23" s="237">
        <v>1</v>
      </c>
      <c r="C23" s="238" t="str">
        <f>'TABELA APOIO'!D18</f>
        <v>Serviço de motorista</v>
      </c>
      <c r="D23" s="333" t="s">
        <v>345</v>
      </c>
      <c r="E23" s="334">
        <v>12</v>
      </c>
      <c r="F23" s="337"/>
      <c r="G23" s="239">
        <f>F23*$G$22</f>
        <v>0</v>
      </c>
      <c r="H23" s="239">
        <f>SUM(F23:G23)*$H$22</f>
        <v>0</v>
      </c>
      <c r="I23" s="240">
        <f>J23*$I$22</f>
        <v>0</v>
      </c>
      <c r="J23" s="244">
        <f>SUM(F23:H23)/(1-$I$22)</f>
        <v>0</v>
      </c>
      <c r="K23" s="622"/>
      <c r="L23" s="622"/>
      <c r="M23" s="622"/>
    </row>
    <row r="24" spans="1:16" ht="17.25" customHeight="1" x14ac:dyDescent="0.25">
      <c r="B24" s="293" t="s">
        <v>363</v>
      </c>
      <c r="C24" s="251"/>
      <c r="D24" s="251"/>
      <c r="E24" s="249"/>
      <c r="F24" s="249"/>
      <c r="G24" s="249"/>
      <c r="H24" s="252"/>
      <c r="I24" s="250"/>
      <c r="J24" s="253"/>
      <c r="K24" s="253"/>
      <c r="L24" s="350"/>
      <c r="M24" s="280"/>
    </row>
    <row r="25" spans="1:16" ht="17.25" customHeight="1" x14ac:dyDescent="0.25">
      <c r="B25" s="251"/>
      <c r="C25" s="251"/>
      <c r="D25" s="251"/>
      <c r="E25" s="249"/>
      <c r="F25" s="249"/>
      <c r="G25" s="249"/>
      <c r="H25" s="252"/>
      <c r="I25" s="250"/>
      <c r="J25" s="253"/>
      <c r="K25" s="253"/>
      <c r="L25" s="254"/>
    </row>
    <row r="26" spans="1:16" x14ac:dyDescent="0.25">
      <c r="A26" s="236"/>
      <c r="B26" s="604" t="s">
        <v>330</v>
      </c>
      <c r="C26" s="604"/>
      <c r="D26" s="604"/>
      <c r="E26" s="604"/>
      <c r="F26" s="604"/>
      <c r="G26" s="604"/>
      <c r="H26" s="604"/>
      <c r="I26" s="604"/>
      <c r="J26" s="604"/>
      <c r="K26" s="604"/>
      <c r="L26" s="604"/>
      <c r="M26" s="604"/>
      <c r="N26" s="604"/>
      <c r="O26" s="604"/>
      <c r="P26" s="604"/>
    </row>
    <row r="27" spans="1:16" x14ac:dyDescent="0.25">
      <c r="A27" s="236"/>
      <c r="B27" s="236"/>
      <c r="C27" s="236"/>
      <c r="D27" s="236"/>
      <c r="E27" s="236"/>
      <c r="F27" s="236"/>
      <c r="G27" s="236"/>
      <c r="H27" s="236"/>
      <c r="I27" s="236"/>
      <c r="J27" s="236"/>
      <c r="K27" s="236"/>
      <c r="L27" s="236"/>
      <c r="M27" s="236"/>
      <c r="N27" s="236"/>
      <c r="O27" s="236"/>
    </row>
    <row r="28" spans="1:16" ht="27.75" customHeight="1" x14ac:dyDescent="0.25">
      <c r="A28" s="236"/>
      <c r="B28" s="605" t="s">
        <v>337</v>
      </c>
      <c r="C28" s="605"/>
      <c r="D28" s="605"/>
      <c r="E28" s="605"/>
      <c r="F28" s="605"/>
      <c r="G28" s="605"/>
      <c r="H28" s="605"/>
      <c r="I28" s="605"/>
      <c r="J28" s="605"/>
      <c r="K28" s="605"/>
      <c r="L28" s="605"/>
      <c r="M28" s="605"/>
      <c r="N28" s="605"/>
      <c r="O28" s="605"/>
      <c r="P28" s="605"/>
    </row>
    <row r="29" spans="1:16" ht="24.75" customHeight="1" x14ac:dyDescent="0.25">
      <c r="A29" s="236"/>
      <c r="B29" s="605" t="s">
        <v>308</v>
      </c>
      <c r="C29" s="605"/>
      <c r="D29" s="605"/>
      <c r="E29" s="605"/>
      <c r="F29" s="605"/>
      <c r="G29" s="605"/>
      <c r="H29" s="605"/>
      <c r="I29" s="605"/>
      <c r="J29" s="605"/>
      <c r="K29" s="605"/>
      <c r="L29" s="605"/>
      <c r="M29" s="605"/>
      <c r="N29" s="605"/>
      <c r="O29" s="605"/>
    </row>
    <row r="30" spans="1:16" x14ac:dyDescent="0.25">
      <c r="A30" s="236"/>
      <c r="B30" s="241"/>
      <c r="C30" s="241"/>
      <c r="D30" s="241"/>
      <c r="E30" s="241"/>
      <c r="F30" s="241"/>
      <c r="G30" s="241"/>
      <c r="H30" s="241"/>
      <c r="I30" s="241"/>
      <c r="J30" s="241"/>
      <c r="K30" s="241"/>
      <c r="L30" s="241"/>
      <c r="M30" s="241"/>
      <c r="N30" s="236"/>
      <c r="O30" s="236"/>
    </row>
    <row r="31" spans="1:16" ht="15.75" customHeight="1" thickBot="1" x14ac:dyDescent="0.3">
      <c r="A31" s="236"/>
      <c r="B31" s="35" t="s">
        <v>331</v>
      </c>
      <c r="C31" s="35"/>
      <c r="D31" s="35"/>
      <c r="E31" s="35"/>
      <c r="F31" s="35"/>
      <c r="G31" s="35"/>
      <c r="H31" s="35"/>
      <c r="I31" s="35"/>
      <c r="J31" s="35"/>
      <c r="K31" s="35"/>
      <c r="L31" s="35"/>
      <c r="M31" s="35"/>
      <c r="N31" s="35"/>
      <c r="O31" s="35"/>
      <c r="P31" s="35"/>
    </row>
    <row r="32" spans="1:16" ht="33" customHeight="1" x14ac:dyDescent="0.25">
      <c r="A32" s="236"/>
      <c r="B32" s="587" t="s">
        <v>101</v>
      </c>
      <c r="C32" s="590" t="s">
        <v>310</v>
      </c>
      <c r="D32" s="618" t="s">
        <v>414</v>
      </c>
      <c r="E32" s="619"/>
      <c r="F32" s="620"/>
      <c r="G32" s="593" t="s">
        <v>315</v>
      </c>
      <c r="H32" s="596" t="s">
        <v>316</v>
      </c>
      <c r="I32" s="598" t="s">
        <v>321</v>
      </c>
      <c r="J32" s="600" t="s">
        <v>311</v>
      </c>
      <c r="K32" s="600"/>
      <c r="L32" s="601" t="s">
        <v>312</v>
      </c>
      <c r="M32" s="600" t="s">
        <v>313</v>
      </c>
      <c r="N32" s="600"/>
      <c r="O32" s="603"/>
      <c r="P32" s="609" t="s">
        <v>317</v>
      </c>
    </row>
    <row r="33" spans="1:16" ht="27.75" customHeight="1" x14ac:dyDescent="0.25">
      <c r="A33" s="236"/>
      <c r="B33" s="588"/>
      <c r="C33" s="591"/>
      <c r="D33" s="621" t="s">
        <v>25</v>
      </c>
      <c r="E33" s="615" t="s">
        <v>179</v>
      </c>
      <c r="F33" s="615" t="s">
        <v>100</v>
      </c>
      <c r="G33" s="594"/>
      <c r="H33" s="597"/>
      <c r="I33" s="599"/>
      <c r="J33" s="245" t="s">
        <v>305</v>
      </c>
      <c r="K33" s="245" t="s">
        <v>306</v>
      </c>
      <c r="L33" s="602"/>
      <c r="M33" s="246" t="s">
        <v>307</v>
      </c>
      <c r="N33" s="246" t="s">
        <v>29</v>
      </c>
      <c r="O33" s="382" t="s">
        <v>314</v>
      </c>
      <c r="P33" s="610"/>
    </row>
    <row r="34" spans="1:16" ht="20.25" customHeight="1" x14ac:dyDescent="0.25">
      <c r="A34" s="236"/>
      <c r="B34" s="589"/>
      <c r="C34" s="592"/>
      <c r="D34" s="597"/>
      <c r="E34" s="617"/>
      <c r="F34" s="617"/>
      <c r="G34" s="595"/>
      <c r="H34" s="383" t="s">
        <v>309</v>
      </c>
      <c r="I34" s="335">
        <v>0.5</v>
      </c>
      <c r="J34" s="246">
        <f>'TABELA APOIO'!G46</f>
        <v>0.1111111111111111</v>
      </c>
      <c r="K34" s="246">
        <f>'TABELA APOIO'!H59</f>
        <v>0</v>
      </c>
      <c r="L34" s="246">
        <f>'TABELA APOIO'!J75</f>
        <v>0.04</v>
      </c>
      <c r="M34" s="246">
        <f>'TABELA APOIO'!I107</f>
        <v>0</v>
      </c>
      <c r="N34" s="246">
        <f>'TABELA APOIO'!I108</f>
        <v>0</v>
      </c>
      <c r="O34" s="382">
        <f>'TABELA APOIO'!I115</f>
        <v>0</v>
      </c>
      <c r="P34" s="611"/>
    </row>
    <row r="35" spans="1:16" ht="25.5" customHeight="1" thickBot="1" x14ac:dyDescent="0.3">
      <c r="A35" s="236"/>
      <c r="B35" s="237">
        <v>1</v>
      </c>
      <c r="C35" s="378" t="str">
        <f>'TABELA APOIO'!D18</f>
        <v>Serviço de motorista</v>
      </c>
      <c r="D35" s="379">
        <f>'TABELA APOIO'!$E$37</f>
        <v>0</v>
      </c>
      <c r="E35" s="380">
        <f>'TABELA APOIO'!$F$37</f>
        <v>0</v>
      </c>
      <c r="F35" s="380">
        <f>'TABELA APOIO'!$G$37</f>
        <v>0</v>
      </c>
      <c r="G35" s="381">
        <f>SUM(D35:F35)</f>
        <v>0</v>
      </c>
      <c r="H35" s="384">
        <f>G35/220</f>
        <v>0</v>
      </c>
      <c r="I35" s="385">
        <f>H35+(H35*$I$34)</f>
        <v>0</v>
      </c>
      <c r="J35" s="386">
        <f>I35*$J$34</f>
        <v>0</v>
      </c>
      <c r="K35" s="385">
        <f>(I35+J35)*$K$34</f>
        <v>0</v>
      </c>
      <c r="L35" s="385">
        <f>I35*$L$34</f>
        <v>0</v>
      </c>
      <c r="M35" s="385">
        <f>SUM(I35:L35)*$M$34</f>
        <v>0</v>
      </c>
      <c r="N35" s="385">
        <f>SUM(I35:M35)*$N$34</f>
        <v>0</v>
      </c>
      <c r="O35" s="387">
        <f>P35*$O$34</f>
        <v>0</v>
      </c>
      <c r="P35" s="244">
        <f>SUM(I35:N35)/(1-$O$34)</f>
        <v>0</v>
      </c>
    </row>
    <row r="36" spans="1:16" ht="17.25" customHeight="1" x14ac:dyDescent="0.25">
      <c r="A36" s="236"/>
      <c r="B36" s="329" t="s">
        <v>382</v>
      </c>
      <c r="C36" s="329"/>
      <c r="D36" s="329"/>
      <c r="E36" s="329"/>
      <c r="F36" s="329"/>
      <c r="G36" s="329"/>
      <c r="H36" s="329"/>
      <c r="I36" s="329"/>
      <c r="J36" s="329"/>
      <c r="K36" s="329"/>
      <c r="L36" s="242"/>
      <c r="M36" s="236"/>
      <c r="N36" s="236"/>
      <c r="O36" s="236"/>
    </row>
    <row r="37" spans="1:16" ht="15" customHeight="1" x14ac:dyDescent="0.25">
      <c r="A37" s="236"/>
      <c r="B37" s="607" t="s">
        <v>350</v>
      </c>
      <c r="C37" s="607"/>
      <c r="D37" s="607"/>
      <c r="E37" s="607"/>
      <c r="F37" s="607"/>
      <c r="G37" s="607"/>
      <c r="H37" s="607"/>
      <c r="I37" s="607"/>
      <c r="J37" s="607"/>
      <c r="K37" s="607"/>
      <c r="L37" s="607"/>
      <c r="M37" s="607"/>
      <c r="N37" s="607"/>
      <c r="O37" s="607"/>
    </row>
    <row r="38" spans="1:16" x14ac:dyDescent="0.25">
      <c r="A38" s="236"/>
      <c r="B38" s="242"/>
      <c r="C38" s="242"/>
      <c r="D38" s="242"/>
      <c r="E38" s="242"/>
      <c r="F38" s="242"/>
      <c r="G38" s="242"/>
      <c r="H38" s="242"/>
      <c r="I38" s="242"/>
      <c r="J38" s="242"/>
      <c r="K38" s="242"/>
      <c r="L38" s="242"/>
      <c r="M38" s="236"/>
      <c r="N38" s="236"/>
      <c r="O38" s="236"/>
    </row>
    <row r="39" spans="1:16" ht="15.75" thickBot="1" x14ac:dyDescent="0.3">
      <c r="A39" s="236"/>
      <c r="B39" s="35" t="s">
        <v>339</v>
      </c>
      <c r="C39" s="35"/>
      <c r="D39" s="35"/>
      <c r="E39" s="35"/>
      <c r="F39" s="35"/>
      <c r="G39" s="35"/>
      <c r="H39" s="35"/>
      <c r="I39" s="35"/>
      <c r="J39" s="35"/>
      <c r="K39" s="35"/>
      <c r="L39" s="35"/>
      <c r="M39" s="35"/>
      <c r="N39" s="35"/>
      <c r="O39" s="35"/>
      <c r="P39" s="35"/>
    </row>
    <row r="40" spans="1:16" ht="32.25" customHeight="1" x14ac:dyDescent="0.25">
      <c r="A40" s="236"/>
      <c r="B40" s="587" t="s">
        <v>101</v>
      </c>
      <c r="C40" s="590" t="s">
        <v>310</v>
      </c>
      <c r="D40" s="618" t="s">
        <v>414</v>
      </c>
      <c r="E40" s="619"/>
      <c r="F40" s="620"/>
      <c r="G40" s="593" t="s">
        <v>315</v>
      </c>
      <c r="H40" s="596" t="s">
        <v>316</v>
      </c>
      <c r="I40" s="613" t="s">
        <v>320</v>
      </c>
      <c r="J40" s="600" t="s">
        <v>311</v>
      </c>
      <c r="K40" s="600"/>
      <c r="L40" s="601" t="s">
        <v>312</v>
      </c>
      <c r="M40" s="600" t="s">
        <v>313</v>
      </c>
      <c r="N40" s="600"/>
      <c r="O40" s="603"/>
      <c r="P40" s="609" t="s">
        <v>319</v>
      </c>
    </row>
    <row r="41" spans="1:16" ht="24" customHeight="1" x14ac:dyDescent="0.25">
      <c r="A41" s="236"/>
      <c r="B41" s="588"/>
      <c r="C41" s="591"/>
      <c r="D41" s="621" t="s">
        <v>25</v>
      </c>
      <c r="E41" s="615" t="s">
        <v>179</v>
      </c>
      <c r="F41" s="615" t="s">
        <v>100</v>
      </c>
      <c r="G41" s="594"/>
      <c r="H41" s="597"/>
      <c r="I41" s="614"/>
      <c r="J41" s="245" t="s">
        <v>305</v>
      </c>
      <c r="K41" s="245" t="s">
        <v>306</v>
      </c>
      <c r="L41" s="602"/>
      <c r="M41" s="246" t="s">
        <v>307</v>
      </c>
      <c r="N41" s="246" t="s">
        <v>29</v>
      </c>
      <c r="O41" s="382" t="s">
        <v>314</v>
      </c>
      <c r="P41" s="610"/>
    </row>
    <row r="42" spans="1:16" ht="22.5" customHeight="1" x14ac:dyDescent="0.25">
      <c r="A42" s="236"/>
      <c r="B42" s="589"/>
      <c r="C42" s="592"/>
      <c r="D42" s="597"/>
      <c r="E42" s="617"/>
      <c r="F42" s="617"/>
      <c r="G42" s="595"/>
      <c r="H42" s="383" t="s">
        <v>309</v>
      </c>
      <c r="I42" s="335">
        <v>1</v>
      </c>
      <c r="J42" s="246">
        <f>'TABELA APOIO'!G46</f>
        <v>0.1111111111111111</v>
      </c>
      <c r="K42" s="246">
        <f>'TABELA APOIO'!H59</f>
        <v>0</v>
      </c>
      <c r="L42" s="246">
        <f>'TABELA APOIO'!J75</f>
        <v>0.04</v>
      </c>
      <c r="M42" s="246">
        <f>'TABELA APOIO'!I107</f>
        <v>0</v>
      </c>
      <c r="N42" s="246">
        <f>'TABELA APOIO'!I108</f>
        <v>0</v>
      </c>
      <c r="O42" s="382">
        <f>'TABELA APOIO'!I115</f>
        <v>0</v>
      </c>
      <c r="P42" s="611"/>
    </row>
    <row r="43" spans="1:16" ht="25.5" customHeight="1" thickBot="1" x14ac:dyDescent="0.3">
      <c r="A43" s="236"/>
      <c r="B43" s="237">
        <v>1</v>
      </c>
      <c r="C43" s="378" t="str">
        <f>'TABELA APOIO'!D18</f>
        <v>Serviço de motorista</v>
      </c>
      <c r="D43" s="379">
        <f>'TABELA APOIO'!$E$37</f>
        <v>0</v>
      </c>
      <c r="E43" s="380">
        <f>'TABELA APOIO'!$F$37</f>
        <v>0</v>
      </c>
      <c r="F43" s="380">
        <f>'TABELA APOIO'!$G$37</f>
        <v>0</v>
      </c>
      <c r="G43" s="381">
        <f>SUM(D43:F43)</f>
        <v>0</v>
      </c>
      <c r="H43" s="384">
        <f>G43/220</f>
        <v>0</v>
      </c>
      <c r="I43" s="385">
        <f>H43+(H43*$I$42)</f>
        <v>0</v>
      </c>
      <c r="J43" s="385">
        <f>I43*$J$42</f>
        <v>0</v>
      </c>
      <c r="K43" s="385">
        <f>(I43+J43)*$K$42</f>
        <v>0</v>
      </c>
      <c r="L43" s="385">
        <f>I43*$L$42</f>
        <v>0</v>
      </c>
      <c r="M43" s="385">
        <f>SUM(I43:L43)*$M$42</f>
        <v>0</v>
      </c>
      <c r="N43" s="385">
        <f>SUM(I43:M43)*$N$42</f>
        <v>0</v>
      </c>
      <c r="O43" s="387">
        <f>P43*$O$42</f>
        <v>0</v>
      </c>
      <c r="P43" s="244">
        <f>SUM(I43:N43)/(1-$O$42)</f>
        <v>0</v>
      </c>
    </row>
    <row r="44" spans="1:16" ht="33.75" customHeight="1" x14ac:dyDescent="0.25">
      <c r="A44" s="236"/>
      <c r="B44" s="560" t="s">
        <v>381</v>
      </c>
      <c r="C44" s="560"/>
      <c r="D44" s="560"/>
      <c r="E44" s="560"/>
      <c r="F44" s="560"/>
      <c r="G44" s="560"/>
      <c r="H44" s="560"/>
      <c r="I44" s="560"/>
      <c r="J44" s="560"/>
      <c r="K44" s="560"/>
      <c r="L44" s="560"/>
      <c r="M44" s="560"/>
      <c r="N44" s="560"/>
      <c r="O44" s="560"/>
    </row>
    <row r="45" spans="1:16" x14ac:dyDescent="0.25">
      <c r="A45" s="236"/>
      <c r="B45" s="607" t="s">
        <v>351</v>
      </c>
      <c r="C45" s="607"/>
      <c r="D45" s="607"/>
      <c r="E45" s="607"/>
      <c r="F45" s="607"/>
      <c r="G45" s="607"/>
      <c r="H45" s="607"/>
      <c r="I45" s="607"/>
      <c r="J45" s="607"/>
      <c r="K45" s="607"/>
      <c r="L45" s="607"/>
      <c r="M45" s="607"/>
      <c r="N45" s="607"/>
      <c r="O45" s="607"/>
    </row>
    <row r="46" spans="1:16" x14ac:dyDescent="0.25">
      <c r="A46" s="236"/>
      <c r="B46" s="236"/>
      <c r="C46" s="236"/>
      <c r="D46" s="236"/>
      <c r="E46" s="236"/>
      <c r="F46" s="236"/>
      <c r="G46" s="236"/>
      <c r="H46" s="236"/>
      <c r="I46" s="236"/>
      <c r="J46" s="236"/>
      <c r="K46" s="236"/>
      <c r="L46" s="236"/>
      <c r="M46" s="236"/>
      <c r="N46" s="236"/>
      <c r="O46" s="236"/>
    </row>
    <row r="47" spans="1:16" x14ac:dyDescent="0.25">
      <c r="A47" s="236"/>
      <c r="B47" s="236"/>
      <c r="C47" s="236"/>
      <c r="D47" s="236"/>
      <c r="E47" s="236"/>
      <c r="F47" s="236"/>
      <c r="G47" s="236"/>
      <c r="H47" s="236"/>
      <c r="I47" s="236"/>
      <c r="J47" s="236"/>
      <c r="K47" s="236"/>
      <c r="L47" s="236"/>
      <c r="M47" s="236"/>
      <c r="N47" s="236"/>
      <c r="O47" s="236"/>
    </row>
    <row r="48" spans="1:16" x14ac:dyDescent="0.25">
      <c r="A48" s="236"/>
      <c r="B48" s="236"/>
      <c r="C48" s="236"/>
      <c r="D48" s="236"/>
      <c r="E48" s="236"/>
      <c r="F48" s="236"/>
      <c r="G48" s="236"/>
      <c r="H48" s="236"/>
      <c r="I48" s="236"/>
      <c r="J48" s="236"/>
      <c r="K48" s="236"/>
      <c r="L48" s="236"/>
      <c r="M48" s="236"/>
      <c r="N48" s="236"/>
      <c r="O48" s="236"/>
    </row>
    <row r="49" spans="1:15" x14ac:dyDescent="0.25">
      <c r="A49" s="236"/>
      <c r="B49" s="236"/>
      <c r="C49" s="236"/>
      <c r="D49" s="236"/>
      <c r="E49" s="236"/>
      <c r="F49" s="236"/>
      <c r="G49" s="236"/>
      <c r="H49" s="236"/>
      <c r="I49" s="236"/>
      <c r="J49" s="236"/>
      <c r="K49" s="236"/>
      <c r="L49" s="236"/>
      <c r="M49" s="236"/>
      <c r="N49" s="236"/>
      <c r="O49" s="236"/>
    </row>
    <row r="50" spans="1:15" x14ac:dyDescent="0.25">
      <c r="A50" s="236"/>
      <c r="B50" s="236"/>
      <c r="C50" s="236"/>
      <c r="D50" s="236"/>
      <c r="E50" s="236"/>
      <c r="F50" s="236"/>
      <c r="G50" s="236"/>
      <c r="H50" s="236"/>
      <c r="I50" s="236"/>
      <c r="J50" s="236"/>
      <c r="K50" s="236"/>
      <c r="L50" s="236"/>
      <c r="M50" s="236"/>
      <c r="N50" s="236"/>
      <c r="O50" s="236"/>
    </row>
    <row r="51" spans="1:15" x14ac:dyDescent="0.25">
      <c r="A51" s="236"/>
      <c r="B51" s="236"/>
      <c r="C51" s="236"/>
      <c r="D51" s="236"/>
      <c r="E51" s="236"/>
      <c r="F51" s="236"/>
      <c r="G51" s="236"/>
      <c r="H51" s="236"/>
      <c r="I51" s="236"/>
      <c r="J51" s="236"/>
      <c r="K51" s="236"/>
      <c r="L51" s="236"/>
      <c r="M51" s="236"/>
      <c r="N51" s="236"/>
      <c r="O51" s="236"/>
    </row>
    <row r="52" spans="1:15" x14ac:dyDescent="0.25">
      <c r="A52" s="236"/>
      <c r="B52" s="236"/>
      <c r="C52" s="236"/>
      <c r="D52" s="236"/>
      <c r="E52" s="236"/>
      <c r="F52" s="236"/>
      <c r="G52" s="236"/>
      <c r="H52" s="236"/>
      <c r="I52" s="236"/>
      <c r="J52" s="236"/>
      <c r="K52" s="236"/>
      <c r="L52" s="236"/>
      <c r="M52" s="236"/>
      <c r="N52" s="236"/>
      <c r="O52" s="236"/>
    </row>
    <row r="53" spans="1:15" x14ac:dyDescent="0.25">
      <c r="A53" s="236"/>
      <c r="B53" s="236"/>
      <c r="C53" s="236"/>
      <c r="D53" s="236"/>
      <c r="E53" s="236"/>
      <c r="F53" s="236"/>
      <c r="G53" s="236"/>
      <c r="H53" s="236"/>
      <c r="I53" s="236"/>
      <c r="J53" s="236"/>
      <c r="K53" s="236"/>
      <c r="L53" s="236"/>
      <c r="M53" s="236"/>
      <c r="N53" s="236"/>
      <c r="O53" s="236"/>
    </row>
    <row r="54" spans="1:15" x14ac:dyDescent="0.25">
      <c r="A54" s="236"/>
      <c r="B54" s="236"/>
      <c r="C54" s="236"/>
      <c r="D54" s="236"/>
      <c r="E54" s="236"/>
      <c r="F54" s="236"/>
      <c r="G54" s="236"/>
      <c r="H54" s="236"/>
      <c r="I54" s="236"/>
      <c r="J54" s="236"/>
      <c r="K54" s="236"/>
      <c r="L54" s="236"/>
      <c r="M54" s="236"/>
      <c r="N54" s="236"/>
      <c r="O54" s="236"/>
    </row>
    <row r="55" spans="1:15" x14ac:dyDescent="0.25">
      <c r="A55" s="236"/>
      <c r="B55" s="236"/>
      <c r="C55" s="236"/>
      <c r="D55" s="236"/>
      <c r="E55" s="236"/>
      <c r="F55" s="236"/>
      <c r="G55" s="236"/>
      <c r="H55" s="236"/>
      <c r="I55" s="236"/>
      <c r="J55" s="236"/>
      <c r="K55" s="236"/>
      <c r="L55" s="236"/>
      <c r="M55" s="236"/>
      <c r="N55" s="236"/>
      <c r="O55" s="236"/>
    </row>
    <row r="56" spans="1:15" x14ac:dyDescent="0.25">
      <c r="A56" s="236"/>
      <c r="B56" s="236"/>
      <c r="C56" s="236"/>
      <c r="D56" s="236"/>
      <c r="E56" s="236"/>
      <c r="F56" s="236"/>
      <c r="G56" s="236"/>
      <c r="H56" s="236"/>
      <c r="I56" s="236"/>
      <c r="J56" s="236"/>
      <c r="K56" s="236"/>
      <c r="L56" s="236"/>
      <c r="M56" s="236"/>
      <c r="N56" s="236"/>
      <c r="O56" s="236"/>
    </row>
    <row r="57" spans="1:15" x14ac:dyDescent="0.25">
      <c r="A57" s="236"/>
      <c r="B57" s="236"/>
      <c r="C57" s="236"/>
      <c r="D57" s="236"/>
      <c r="E57" s="236"/>
      <c r="F57" s="236"/>
      <c r="G57" s="236"/>
      <c r="H57" s="236"/>
      <c r="I57" s="236"/>
      <c r="J57" s="236"/>
      <c r="K57" s="236"/>
      <c r="L57" s="236"/>
      <c r="M57" s="236"/>
      <c r="N57" s="236"/>
      <c r="O57" s="236"/>
    </row>
    <row r="58" spans="1:15" x14ac:dyDescent="0.25">
      <c r="A58" s="236"/>
      <c r="B58" s="236"/>
      <c r="C58" s="236"/>
      <c r="D58" s="236"/>
      <c r="E58" s="236"/>
      <c r="F58" s="236"/>
      <c r="G58" s="236"/>
      <c r="H58" s="236"/>
      <c r="I58" s="236"/>
      <c r="J58" s="236"/>
      <c r="K58" s="236"/>
      <c r="L58" s="236"/>
      <c r="M58" s="236"/>
      <c r="N58" s="236"/>
      <c r="O58" s="236"/>
    </row>
    <row r="59" spans="1:15" x14ac:dyDescent="0.25">
      <c r="A59" s="236"/>
      <c r="B59" s="236"/>
      <c r="C59" s="236"/>
      <c r="D59" s="236"/>
      <c r="E59" s="236"/>
      <c r="F59" s="236"/>
      <c r="G59" s="236"/>
      <c r="H59" s="236"/>
      <c r="I59" s="236"/>
      <c r="J59" s="236"/>
      <c r="K59" s="236"/>
      <c r="L59" s="236"/>
      <c r="M59" s="236"/>
      <c r="N59" s="236"/>
      <c r="O59" s="236"/>
    </row>
    <row r="60" spans="1:15" x14ac:dyDescent="0.25">
      <c r="A60" s="236"/>
      <c r="B60" s="236"/>
      <c r="C60" s="236"/>
      <c r="D60" s="236"/>
      <c r="E60" s="236"/>
      <c r="F60" s="236"/>
      <c r="G60" s="236"/>
      <c r="H60" s="236"/>
      <c r="I60" s="236"/>
      <c r="J60" s="236"/>
      <c r="K60" s="236"/>
      <c r="L60" s="236"/>
      <c r="M60" s="236"/>
      <c r="N60" s="236"/>
      <c r="O60" s="236"/>
    </row>
    <row r="61" spans="1:15" x14ac:dyDescent="0.25">
      <c r="A61" s="236"/>
      <c r="B61" s="236"/>
      <c r="C61" s="236"/>
      <c r="D61" s="236"/>
      <c r="E61" s="236"/>
      <c r="F61" s="236"/>
      <c r="G61" s="236"/>
      <c r="H61" s="236"/>
      <c r="I61" s="236"/>
      <c r="J61" s="236"/>
      <c r="K61" s="236"/>
      <c r="L61" s="236"/>
      <c r="M61" s="236"/>
      <c r="N61" s="236"/>
      <c r="O61" s="236"/>
    </row>
    <row r="62" spans="1:15" x14ac:dyDescent="0.25">
      <c r="A62" s="236"/>
      <c r="B62" s="236"/>
      <c r="C62" s="236"/>
      <c r="D62" s="236"/>
      <c r="E62" s="236"/>
      <c r="F62" s="236"/>
      <c r="G62" s="236"/>
      <c r="H62" s="236"/>
      <c r="I62" s="236"/>
      <c r="J62" s="236"/>
      <c r="K62" s="236"/>
      <c r="L62" s="236"/>
      <c r="M62" s="236"/>
      <c r="N62" s="236"/>
      <c r="O62" s="236"/>
    </row>
    <row r="63" spans="1:15" x14ac:dyDescent="0.25">
      <c r="A63" s="236"/>
      <c r="B63" s="236"/>
      <c r="C63" s="236"/>
      <c r="D63" s="236"/>
      <c r="E63" s="236"/>
      <c r="F63" s="236"/>
      <c r="G63" s="236"/>
      <c r="H63" s="236"/>
      <c r="I63" s="236"/>
      <c r="J63" s="236"/>
      <c r="K63" s="236"/>
      <c r="L63" s="236"/>
      <c r="M63" s="236"/>
      <c r="N63" s="236"/>
      <c r="O63" s="236"/>
    </row>
    <row r="64" spans="1:15" x14ac:dyDescent="0.25">
      <c r="A64" s="236"/>
      <c r="B64" s="236"/>
      <c r="C64" s="236"/>
      <c r="D64" s="236"/>
      <c r="E64" s="236"/>
      <c r="F64" s="236"/>
      <c r="G64" s="236"/>
      <c r="H64" s="236"/>
      <c r="I64" s="236"/>
      <c r="J64" s="236"/>
      <c r="K64" s="236"/>
      <c r="L64" s="236"/>
      <c r="M64" s="236"/>
      <c r="N64" s="236"/>
      <c r="O64" s="236"/>
    </row>
    <row r="65" spans="1:15" x14ac:dyDescent="0.25">
      <c r="A65" s="236"/>
      <c r="B65" s="236"/>
      <c r="C65" s="236"/>
      <c r="D65" s="236"/>
      <c r="E65" s="236"/>
      <c r="F65" s="236"/>
      <c r="G65" s="236"/>
      <c r="H65" s="236"/>
      <c r="I65" s="236"/>
      <c r="J65" s="236"/>
      <c r="K65" s="236"/>
      <c r="L65" s="236"/>
      <c r="M65" s="236"/>
      <c r="N65" s="236"/>
      <c r="O65" s="236"/>
    </row>
    <row r="66" spans="1:15" x14ac:dyDescent="0.25">
      <c r="A66" s="236"/>
      <c r="B66" s="236"/>
      <c r="C66" s="236"/>
      <c r="D66" s="236"/>
      <c r="E66" s="236"/>
      <c r="F66" s="236"/>
      <c r="G66" s="236"/>
      <c r="H66" s="236"/>
      <c r="I66" s="236"/>
      <c r="J66" s="236"/>
      <c r="K66" s="236"/>
      <c r="L66" s="236"/>
      <c r="M66" s="236"/>
      <c r="N66" s="236"/>
      <c r="O66" s="236"/>
    </row>
    <row r="67" spans="1:15" x14ac:dyDescent="0.25">
      <c r="A67" s="236"/>
      <c r="B67" s="236"/>
      <c r="C67" s="236"/>
      <c r="D67" s="236"/>
      <c r="E67" s="236"/>
      <c r="F67" s="236"/>
      <c r="G67" s="236"/>
      <c r="H67" s="236"/>
      <c r="I67" s="236"/>
      <c r="J67" s="236"/>
      <c r="K67" s="236"/>
      <c r="L67" s="236"/>
      <c r="M67" s="236"/>
      <c r="N67" s="236"/>
      <c r="O67" s="236"/>
    </row>
    <row r="68" spans="1:15" x14ac:dyDescent="0.25">
      <c r="A68" s="236"/>
      <c r="B68" s="236"/>
      <c r="C68" s="236"/>
      <c r="D68" s="236"/>
      <c r="E68" s="236"/>
      <c r="F68" s="236"/>
      <c r="G68" s="236"/>
      <c r="H68" s="236"/>
      <c r="I68" s="236"/>
      <c r="J68" s="236"/>
      <c r="K68" s="236"/>
      <c r="L68" s="236"/>
      <c r="M68" s="236"/>
      <c r="N68" s="236"/>
      <c r="O68" s="236"/>
    </row>
    <row r="69" spans="1:15" x14ac:dyDescent="0.25">
      <c r="A69" s="236"/>
      <c r="B69" s="236"/>
      <c r="C69" s="236"/>
      <c r="D69" s="236"/>
      <c r="E69" s="236"/>
      <c r="F69" s="236"/>
      <c r="G69" s="236"/>
      <c r="H69" s="236"/>
      <c r="I69" s="236"/>
      <c r="J69" s="236"/>
      <c r="K69" s="236"/>
      <c r="L69" s="236"/>
      <c r="M69" s="236"/>
      <c r="N69" s="236"/>
      <c r="O69" s="236"/>
    </row>
    <row r="70" spans="1:15" x14ac:dyDescent="0.25">
      <c r="A70" s="236"/>
      <c r="B70" s="236"/>
      <c r="C70" s="236"/>
      <c r="D70" s="236"/>
      <c r="E70" s="236"/>
      <c r="F70" s="236"/>
      <c r="G70" s="236"/>
      <c r="H70" s="236"/>
      <c r="I70" s="236"/>
      <c r="J70" s="236"/>
      <c r="K70" s="236"/>
      <c r="L70" s="236"/>
      <c r="M70" s="236"/>
      <c r="N70" s="236"/>
      <c r="O70" s="236"/>
    </row>
    <row r="71" spans="1:15" x14ac:dyDescent="0.25">
      <c r="A71" s="236"/>
      <c r="B71" s="236"/>
      <c r="C71" s="236"/>
      <c r="D71" s="236"/>
      <c r="E71" s="236"/>
      <c r="F71" s="236"/>
      <c r="G71" s="236"/>
      <c r="H71" s="236"/>
      <c r="I71" s="236"/>
      <c r="J71" s="236"/>
      <c r="K71" s="236"/>
      <c r="L71" s="236"/>
      <c r="M71" s="236"/>
      <c r="N71" s="236"/>
      <c r="O71" s="236"/>
    </row>
    <row r="72" spans="1:15" x14ac:dyDescent="0.25">
      <c r="A72" s="236"/>
      <c r="B72" s="236"/>
      <c r="C72" s="236"/>
      <c r="D72" s="236"/>
      <c r="E72" s="236"/>
      <c r="F72" s="236"/>
      <c r="G72" s="236"/>
      <c r="H72" s="236"/>
      <c r="I72" s="236"/>
      <c r="J72" s="236"/>
      <c r="K72" s="236"/>
      <c r="L72" s="236"/>
      <c r="M72" s="236"/>
      <c r="N72" s="236"/>
      <c r="O72" s="236"/>
    </row>
  </sheetData>
  <mergeCells count="54">
    <mergeCell ref="B10:P10"/>
    <mergeCell ref="B14:P14"/>
    <mergeCell ref="B8:P8"/>
    <mergeCell ref="B1:P1"/>
    <mergeCell ref="B2:P2"/>
    <mergeCell ref="B3:P3"/>
    <mergeCell ref="B4:P4"/>
    <mergeCell ref="B5:P5"/>
    <mergeCell ref="B6:P6"/>
    <mergeCell ref="B26:P26"/>
    <mergeCell ref="B28:P28"/>
    <mergeCell ref="K23:M23"/>
    <mergeCell ref="G20:I20"/>
    <mergeCell ref="J20:J22"/>
    <mergeCell ref="K20:M22"/>
    <mergeCell ref="B44:O44"/>
    <mergeCell ref="G40:G42"/>
    <mergeCell ref="D32:F32"/>
    <mergeCell ref="D33:D34"/>
    <mergeCell ref="E33:E34"/>
    <mergeCell ref="F33:F34"/>
    <mergeCell ref="D40:F40"/>
    <mergeCell ref="D41:D42"/>
    <mergeCell ref="E41:E42"/>
    <mergeCell ref="F41:F42"/>
    <mergeCell ref="B45:O45"/>
    <mergeCell ref="B37:O37"/>
    <mergeCell ref="J12:L12"/>
    <mergeCell ref="B29:O29"/>
    <mergeCell ref="P40:P42"/>
    <mergeCell ref="D12:G12"/>
    <mergeCell ref="H40:H41"/>
    <mergeCell ref="I40:I41"/>
    <mergeCell ref="J40:K40"/>
    <mergeCell ref="L40:L41"/>
    <mergeCell ref="M40:O40"/>
    <mergeCell ref="B40:B42"/>
    <mergeCell ref="C40:C42"/>
    <mergeCell ref="P32:P34"/>
    <mergeCell ref="E20:E22"/>
    <mergeCell ref="F20:F22"/>
    <mergeCell ref="B32:B34"/>
    <mergeCell ref="C32:C34"/>
    <mergeCell ref="G32:G34"/>
    <mergeCell ref="H32:H33"/>
    <mergeCell ref="I32:I33"/>
    <mergeCell ref="J32:K32"/>
    <mergeCell ref="L32:L33"/>
    <mergeCell ref="M32:O32"/>
    <mergeCell ref="B16:O16"/>
    <mergeCell ref="B17:O17"/>
    <mergeCell ref="B20:B22"/>
    <mergeCell ref="C20:C22"/>
    <mergeCell ref="D20:D22"/>
  </mergeCells>
  <pageMargins left="0.51181102362204722" right="0.51181102362204722" top="0.78740157480314965" bottom="0.78740157480314965" header="0.31496062992125984" footer="0.31496062992125984"/>
  <pageSetup paperSize="9" scale="44" orientation="portrait" r:id="rId1"/>
  <headerFooter>
    <oddFooter>&amp;C&amp;A - Item 1 - Pr. El. 04/2023</oddFooter>
  </headerFooter>
  <rowBreaks count="1" manualBreakCount="1">
    <brk id="45" max="14" man="1"/>
  </rowBreaks>
  <ignoredErrors>
    <ignoredError sqref="J43:O43" evalError="1"/>
  </ignoredError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ilha12">
    <tabColor theme="8" tint="0.39997558519241921"/>
  </sheetPr>
  <dimension ref="B1:J138"/>
  <sheetViews>
    <sheetView showGridLines="0" zoomScaleNormal="100" workbookViewId="0">
      <selection activeCell="B1" sqref="B1:K1"/>
    </sheetView>
  </sheetViews>
  <sheetFormatPr defaultRowHeight="15" x14ac:dyDescent="0.25"/>
  <cols>
    <col min="1" max="1" width="16.7109375" style="49" customWidth="1"/>
    <col min="2" max="2" width="7.28515625" style="49" customWidth="1"/>
    <col min="3" max="3" width="11.42578125" style="49" customWidth="1"/>
    <col min="4" max="4" width="12.7109375" style="49" customWidth="1"/>
    <col min="5" max="5" width="8.85546875" style="49" customWidth="1"/>
    <col min="6" max="6" width="7.42578125" style="49" customWidth="1"/>
    <col min="7" max="7" width="24.85546875" style="49" customWidth="1"/>
    <col min="8" max="8" width="18.140625" style="49" customWidth="1"/>
    <col min="9" max="9" width="19.5703125" style="98" customWidth="1"/>
    <col min="10" max="10" width="16.7109375" style="49" customWidth="1"/>
    <col min="11" max="16384" width="9.140625" style="49"/>
  </cols>
  <sheetData>
    <row r="1" spans="2:10" ht="22.5" customHeight="1" x14ac:dyDescent="0.25">
      <c r="B1" s="723" t="str">
        <f>ORIENTAÇÕES!B3</f>
        <v>ANEXO IV</v>
      </c>
      <c r="C1" s="723"/>
      <c r="D1" s="723"/>
      <c r="E1" s="723"/>
      <c r="F1" s="723"/>
      <c r="G1" s="723"/>
      <c r="H1" s="723"/>
      <c r="I1" s="723"/>
    </row>
    <row r="2" spans="2:10" x14ac:dyDescent="0.25">
      <c r="B2" s="666" t="str">
        <f>ORIENTAÇÕES!B4</f>
        <v xml:space="preserve">MODELO DE PLANILHA DE CUSTO E FORMAÇÃO DE PREÇO </v>
      </c>
      <c r="C2" s="666"/>
      <c r="D2" s="666"/>
      <c r="E2" s="666"/>
      <c r="F2" s="666"/>
      <c r="G2" s="666"/>
      <c r="H2" s="666"/>
      <c r="I2" s="666"/>
    </row>
    <row r="3" spans="2:10" x14ac:dyDescent="0.25">
      <c r="B3" s="666" t="str">
        <f>ORIENTAÇÕES!B5</f>
        <v>PREGÃO ELETRÔNICO Nº 04/2023</v>
      </c>
      <c r="C3" s="666"/>
      <c r="D3" s="666"/>
      <c r="E3" s="666"/>
      <c r="F3" s="666"/>
      <c r="G3" s="666"/>
      <c r="H3" s="666"/>
      <c r="I3" s="666"/>
    </row>
    <row r="4" spans="2:10" x14ac:dyDescent="0.25">
      <c r="B4" s="666" t="str">
        <f>ORIENTAÇÕES!B6</f>
        <v>PROCESSO Nº:  21053.000492/2022-10</v>
      </c>
      <c r="C4" s="666"/>
      <c r="D4" s="666"/>
      <c r="E4" s="666"/>
      <c r="F4" s="666"/>
      <c r="G4" s="666"/>
      <c r="H4" s="666"/>
      <c r="I4" s="666"/>
    </row>
    <row r="5" spans="2:10" x14ac:dyDescent="0.25">
      <c r="B5" s="722"/>
      <c r="C5" s="722"/>
      <c r="D5" s="722"/>
      <c r="E5" s="722"/>
      <c r="F5" s="722"/>
      <c r="G5" s="722"/>
      <c r="H5" s="722"/>
      <c r="I5" s="722"/>
    </row>
    <row r="6" spans="2:10" x14ac:dyDescent="0.25">
      <c r="B6" s="667" t="str">
        <f>RESUMO!B8</f>
        <v>ITEM 1 - MOTORISTAS</v>
      </c>
      <c r="C6" s="667"/>
      <c r="D6" s="667"/>
      <c r="E6" s="667"/>
      <c r="F6" s="667"/>
      <c r="G6" s="667"/>
      <c r="H6" s="667"/>
      <c r="I6" s="667"/>
    </row>
    <row r="7" spans="2:10" x14ac:dyDescent="0.25">
      <c r="B7" s="668"/>
      <c r="C7" s="667"/>
      <c r="D7" s="667"/>
      <c r="E7" s="667"/>
      <c r="F7" s="667"/>
      <c r="G7" s="667"/>
      <c r="H7" s="667"/>
      <c r="I7" s="667"/>
    </row>
    <row r="8" spans="2:10" x14ac:dyDescent="0.25">
      <c r="B8" s="669" t="s">
        <v>114</v>
      </c>
      <c r="C8" s="669"/>
      <c r="D8" s="669"/>
      <c r="E8" s="669"/>
      <c r="F8" s="669"/>
      <c r="G8" s="669"/>
      <c r="H8" s="669"/>
      <c r="I8" s="669"/>
    </row>
    <row r="9" spans="2:10" ht="15" customHeight="1" x14ac:dyDescent="0.25">
      <c r="B9" s="670" t="s">
        <v>33</v>
      </c>
      <c r="C9" s="670"/>
      <c r="D9" s="670"/>
      <c r="E9" s="670"/>
      <c r="F9" s="670"/>
      <c r="G9" s="670"/>
      <c r="H9" s="675" t="str">
        <f>RESUMO!C12</f>
        <v>XX/XX/XXXX</v>
      </c>
      <c r="I9" s="676"/>
    </row>
    <row r="10" spans="2:10" x14ac:dyDescent="0.25">
      <c r="B10" s="670" t="s">
        <v>84</v>
      </c>
      <c r="C10" s="670"/>
      <c r="D10" s="670"/>
      <c r="E10" s="670"/>
      <c r="F10" s="670"/>
      <c r="G10" s="670"/>
      <c r="H10" s="675" t="str">
        <f>RESUMO!C10</f>
        <v>XXXXXXXXXXXXXXXX</v>
      </c>
      <c r="I10" s="675"/>
    </row>
    <row r="11" spans="2:10" ht="15" customHeight="1" x14ac:dyDescent="0.25">
      <c r="B11" s="670" t="s">
        <v>34</v>
      </c>
      <c r="C11" s="670"/>
      <c r="D11" s="670"/>
      <c r="E11" s="670"/>
      <c r="F11" s="670"/>
      <c r="G11" s="670"/>
      <c r="H11" s="676" t="s">
        <v>37</v>
      </c>
      <c r="I11" s="676"/>
    </row>
    <row r="12" spans="2:10" ht="15.75" customHeight="1" x14ac:dyDescent="0.25">
      <c r="B12" s="670" t="s">
        <v>35</v>
      </c>
      <c r="C12" s="670"/>
      <c r="D12" s="670"/>
      <c r="E12" s="670"/>
      <c r="F12" s="670"/>
      <c r="G12" s="670"/>
      <c r="H12" s="665" t="s">
        <v>22</v>
      </c>
      <c r="I12" s="665"/>
      <c r="J12" s="89" t="s">
        <v>182</v>
      </c>
    </row>
    <row r="13" spans="2:10" ht="15.75" customHeight="1" x14ac:dyDescent="0.25">
      <c r="B13" s="90"/>
      <c r="C13" s="90"/>
      <c r="D13" s="90"/>
      <c r="E13" s="90"/>
      <c r="F13" s="90"/>
      <c r="G13" s="90"/>
      <c r="H13" s="48"/>
      <c r="I13" s="48"/>
    </row>
    <row r="14" spans="2:10" ht="17.25" customHeight="1" x14ac:dyDescent="0.25">
      <c r="B14" s="671" t="s">
        <v>3</v>
      </c>
      <c r="C14" s="671"/>
      <c r="D14" s="671"/>
      <c r="E14" s="671"/>
      <c r="F14" s="671"/>
      <c r="G14" s="671"/>
      <c r="H14" s="671" t="s">
        <v>4</v>
      </c>
      <c r="I14" s="671"/>
    </row>
    <row r="15" spans="2:10" x14ac:dyDescent="0.25">
      <c r="B15" s="672" t="s">
        <v>210</v>
      </c>
      <c r="C15" s="672"/>
      <c r="D15" s="672"/>
      <c r="E15" s="672"/>
      <c r="F15" s="672"/>
      <c r="G15" s="672"/>
      <c r="H15" s="673" t="s">
        <v>287</v>
      </c>
      <c r="I15" s="674"/>
      <c r="J15" s="44"/>
    </row>
    <row r="16" spans="2:10" ht="15.75" customHeight="1" x14ac:dyDescent="0.25">
      <c r="B16" s="659" t="s">
        <v>110</v>
      </c>
      <c r="C16" s="659"/>
      <c r="D16" s="659"/>
      <c r="E16" s="659"/>
      <c r="F16" s="659"/>
      <c r="G16" s="659"/>
      <c r="H16" s="660">
        <f>'TABELA APOIO'!H18</f>
        <v>0</v>
      </c>
      <c r="I16" s="661"/>
    </row>
    <row r="17" spans="2:10" ht="15.75" customHeight="1" x14ac:dyDescent="0.25">
      <c r="B17" s="487" t="s">
        <v>126</v>
      </c>
      <c r="C17" s="487"/>
      <c r="D17" s="487"/>
      <c r="E17" s="487"/>
      <c r="F17" s="487"/>
      <c r="G17" s="487"/>
      <c r="H17" s="662" t="s">
        <v>323</v>
      </c>
      <c r="I17" s="663"/>
    </row>
    <row r="18" spans="2:10" x14ac:dyDescent="0.25">
      <c r="B18" s="487" t="s">
        <v>36</v>
      </c>
      <c r="C18" s="487"/>
      <c r="D18" s="487"/>
      <c r="E18" s="487"/>
      <c r="F18" s="487"/>
      <c r="G18" s="487"/>
      <c r="H18" s="664">
        <f>'TABELA APOIO'!J18</f>
        <v>0</v>
      </c>
      <c r="I18" s="665"/>
    </row>
    <row r="19" spans="2:10" ht="20.25" customHeight="1" x14ac:dyDescent="0.25">
      <c r="B19" s="677"/>
      <c r="C19" s="677"/>
      <c r="D19" s="677"/>
      <c r="E19" s="677"/>
      <c r="F19" s="677"/>
      <c r="G19" s="677"/>
      <c r="H19" s="677"/>
      <c r="I19" s="677"/>
    </row>
    <row r="20" spans="2:10" ht="15.75" x14ac:dyDescent="0.25">
      <c r="B20" s="637" t="s">
        <v>23</v>
      </c>
      <c r="C20" s="637"/>
      <c r="D20" s="637"/>
      <c r="E20" s="637"/>
      <c r="F20" s="637"/>
      <c r="G20" s="637"/>
      <c r="H20" s="637"/>
      <c r="I20" s="637"/>
    </row>
    <row r="21" spans="2:10" x14ac:dyDescent="0.25">
      <c r="B21" s="65"/>
      <c r="C21" s="65"/>
      <c r="D21" s="65"/>
      <c r="E21" s="65"/>
      <c r="F21" s="65"/>
      <c r="G21" s="65"/>
      <c r="H21" s="65"/>
      <c r="I21" s="65"/>
    </row>
    <row r="22" spans="2:10" x14ac:dyDescent="0.25">
      <c r="B22" s="16">
        <v>1</v>
      </c>
      <c r="C22" s="639" t="s">
        <v>5</v>
      </c>
      <c r="D22" s="639"/>
      <c r="E22" s="639"/>
      <c r="F22" s="639"/>
      <c r="G22" s="639"/>
      <c r="H22" s="91" t="s">
        <v>26</v>
      </c>
      <c r="I22" s="91" t="s">
        <v>27</v>
      </c>
    </row>
    <row r="23" spans="2:10" ht="18" customHeight="1" x14ac:dyDescent="0.25">
      <c r="B23" s="58" t="s">
        <v>6</v>
      </c>
      <c r="C23" s="487" t="s">
        <v>102</v>
      </c>
      <c r="D23" s="487"/>
      <c r="E23" s="487"/>
      <c r="F23" s="487"/>
      <c r="G23" s="487"/>
      <c r="H23" s="92" t="s">
        <v>383</v>
      </c>
      <c r="I23" s="93">
        <f>'TABELA APOIO'!E37</f>
        <v>0</v>
      </c>
    </row>
    <row r="24" spans="2:10" ht="18" customHeight="1" x14ac:dyDescent="0.25">
      <c r="B24" s="58" t="s">
        <v>0</v>
      </c>
      <c r="C24" s="487" t="s">
        <v>103</v>
      </c>
      <c r="D24" s="487"/>
      <c r="E24" s="487"/>
      <c r="F24" s="487"/>
      <c r="G24" s="487"/>
      <c r="H24" s="152" t="s">
        <v>356</v>
      </c>
      <c r="I24" s="95">
        <f>'TABELA APOIO'!F37</f>
        <v>0</v>
      </c>
    </row>
    <row r="25" spans="2:10" ht="18" customHeight="1" x14ac:dyDescent="0.25">
      <c r="B25" s="355" t="s">
        <v>1</v>
      </c>
      <c r="C25" s="632" t="s">
        <v>104</v>
      </c>
      <c r="D25" s="632"/>
      <c r="E25" s="632"/>
      <c r="F25" s="632"/>
      <c r="G25" s="632"/>
      <c r="H25" s="152" t="s">
        <v>356</v>
      </c>
      <c r="I25" s="95">
        <f>'TABELA APOIO'!G37</f>
        <v>0</v>
      </c>
      <c r="J25" s="44"/>
    </row>
    <row r="26" spans="2:10" ht="18" customHeight="1" x14ac:dyDescent="0.25">
      <c r="B26" s="58" t="s">
        <v>7</v>
      </c>
      <c r="C26" s="487" t="s">
        <v>28</v>
      </c>
      <c r="D26" s="487"/>
      <c r="E26" s="487"/>
      <c r="F26" s="487"/>
      <c r="G26" s="487"/>
      <c r="H26" s="96" t="s">
        <v>40</v>
      </c>
      <c r="I26" s="78">
        <v>0</v>
      </c>
    </row>
    <row r="27" spans="2:10" ht="18" customHeight="1" x14ac:dyDescent="0.25">
      <c r="B27" s="58" t="s">
        <v>2</v>
      </c>
      <c r="C27" s="487" t="s">
        <v>111</v>
      </c>
      <c r="D27" s="487"/>
      <c r="E27" s="487"/>
      <c r="F27" s="487"/>
      <c r="G27" s="487"/>
      <c r="H27" s="96" t="s">
        <v>40</v>
      </c>
      <c r="I27" s="78">
        <v>0</v>
      </c>
    </row>
    <row r="28" spans="2:10" ht="18" customHeight="1" x14ac:dyDescent="0.25">
      <c r="B28" s="58" t="s">
        <v>8</v>
      </c>
      <c r="C28" s="487" t="s">
        <v>112</v>
      </c>
      <c r="D28" s="487"/>
      <c r="E28" s="487"/>
      <c r="F28" s="487"/>
      <c r="G28" s="487"/>
      <c r="H28" s="96" t="s">
        <v>40</v>
      </c>
      <c r="I28" s="78">
        <v>0</v>
      </c>
    </row>
    <row r="29" spans="2:10" ht="17.25" customHeight="1" x14ac:dyDescent="0.25">
      <c r="B29" s="627" t="s">
        <v>134</v>
      </c>
      <c r="C29" s="627"/>
      <c r="D29" s="627"/>
      <c r="E29" s="627"/>
      <c r="F29" s="627"/>
      <c r="G29" s="627"/>
      <c r="H29" s="627"/>
      <c r="I29" s="97">
        <f>SUM(I23:I28)</f>
        <v>0</v>
      </c>
    </row>
    <row r="30" spans="2:10" ht="20.25" customHeight="1" x14ac:dyDescent="0.25"/>
    <row r="31" spans="2:10" ht="15.75" x14ac:dyDescent="0.25">
      <c r="B31" s="637" t="s">
        <v>113</v>
      </c>
      <c r="C31" s="637"/>
      <c r="D31" s="637"/>
      <c r="E31" s="637"/>
      <c r="F31" s="637"/>
      <c r="G31" s="637"/>
      <c r="H31" s="637"/>
      <c r="I31" s="637"/>
    </row>
    <row r="32" spans="2:10" s="100" customFormat="1" ht="14.25" customHeight="1" x14ac:dyDescent="0.25">
      <c r="B32" s="99"/>
      <c r="C32" s="99"/>
      <c r="D32" s="99"/>
      <c r="E32" s="99"/>
      <c r="F32" s="99"/>
      <c r="G32" s="99"/>
      <c r="H32" s="99"/>
      <c r="I32" s="99"/>
    </row>
    <row r="33" spans="2:10" s="100" customFormat="1" ht="17.25" customHeight="1" x14ac:dyDescent="0.25">
      <c r="B33" s="658" t="s">
        <v>152</v>
      </c>
      <c r="C33" s="658"/>
      <c r="D33" s="658"/>
      <c r="E33" s="658"/>
      <c r="F33" s="658"/>
      <c r="G33" s="658"/>
      <c r="H33" s="658"/>
      <c r="I33" s="658"/>
    </row>
    <row r="34" spans="2:10" x14ac:dyDescent="0.25">
      <c r="B34" s="16" t="s">
        <v>105</v>
      </c>
      <c r="C34" s="639" t="s">
        <v>131</v>
      </c>
      <c r="D34" s="639"/>
      <c r="E34" s="639"/>
      <c r="F34" s="639"/>
      <c r="G34" s="639"/>
      <c r="H34" s="91" t="s">
        <v>26</v>
      </c>
      <c r="I34" s="91" t="s">
        <v>27</v>
      </c>
    </row>
    <row r="35" spans="2:10" x14ac:dyDescent="0.25">
      <c r="B35" s="58" t="s">
        <v>6</v>
      </c>
      <c r="C35" s="487" t="s">
        <v>115</v>
      </c>
      <c r="D35" s="487"/>
      <c r="E35" s="487"/>
      <c r="F35" s="487"/>
      <c r="G35" s="487"/>
      <c r="H35" s="60">
        <f>'TABELA APOIO'!G44</f>
        <v>8.3333333333333329E-2</v>
      </c>
      <c r="I35" s="95">
        <f>$I$29*H35</f>
        <v>0</v>
      </c>
      <c r="J35" s="101"/>
    </row>
    <row r="36" spans="2:10" x14ac:dyDescent="0.25">
      <c r="B36" s="58" t="s">
        <v>0</v>
      </c>
      <c r="C36" s="487" t="s">
        <v>151</v>
      </c>
      <c r="D36" s="487"/>
      <c r="E36" s="487"/>
      <c r="F36" s="487"/>
      <c r="G36" s="487"/>
      <c r="H36" s="60">
        <f>'TABELA APOIO'!G45</f>
        <v>2.7777777777777776E-2</v>
      </c>
      <c r="I36" s="95">
        <f>$I$29*H36</f>
        <v>0</v>
      </c>
      <c r="J36" s="101"/>
    </row>
    <row r="37" spans="2:10" x14ac:dyDescent="0.25">
      <c r="B37" s="486" t="s">
        <v>21</v>
      </c>
      <c r="C37" s="486"/>
      <c r="D37" s="486"/>
      <c r="E37" s="486"/>
      <c r="F37" s="486"/>
      <c r="G37" s="486"/>
      <c r="H37" s="43">
        <f>SUM(H35:H36)</f>
        <v>0.1111111111111111</v>
      </c>
      <c r="I37" s="102">
        <f>SUM(I35:I36)</f>
        <v>0</v>
      </c>
    </row>
    <row r="38" spans="2:10" ht="18.75" customHeight="1" x14ac:dyDescent="0.25">
      <c r="B38" s="58" t="s">
        <v>1</v>
      </c>
      <c r="C38" s="494" t="s">
        <v>150</v>
      </c>
      <c r="D38" s="494"/>
      <c r="E38" s="494"/>
      <c r="F38" s="494"/>
      <c r="G38" s="494"/>
      <c r="H38" s="194">
        <f>H51</f>
        <v>0</v>
      </c>
      <c r="I38" s="93">
        <f>I37*H38</f>
        <v>0</v>
      </c>
      <c r="J38" s="101"/>
    </row>
    <row r="39" spans="2:10" x14ac:dyDescent="0.25">
      <c r="B39" s="647" t="s">
        <v>136</v>
      </c>
      <c r="C39" s="647"/>
      <c r="D39" s="647"/>
      <c r="E39" s="647"/>
      <c r="F39" s="647"/>
      <c r="G39" s="647"/>
      <c r="H39" s="647"/>
      <c r="I39" s="103">
        <f>SUM(I37:I38)</f>
        <v>0</v>
      </c>
    </row>
    <row r="40" spans="2:10" s="100" customFormat="1" ht="18.75" customHeight="1" x14ac:dyDescent="0.25">
      <c r="B40" s="99"/>
      <c r="C40" s="99"/>
      <c r="D40" s="99"/>
      <c r="E40" s="99"/>
      <c r="F40" s="99"/>
      <c r="G40" s="99"/>
      <c r="H40" s="99"/>
      <c r="I40" s="99"/>
    </row>
    <row r="41" spans="2:10" s="100" customFormat="1" x14ac:dyDescent="0.25">
      <c r="B41" s="648" t="s">
        <v>107</v>
      </c>
      <c r="C41" s="648"/>
      <c r="D41" s="648"/>
      <c r="E41" s="648"/>
      <c r="F41" s="648"/>
      <c r="G41" s="648"/>
      <c r="H41" s="648"/>
      <c r="I41" s="648"/>
    </row>
    <row r="42" spans="2:10" s="100" customFormat="1" ht="18" customHeight="1" x14ac:dyDescent="0.25">
      <c r="B42" s="16" t="s">
        <v>108</v>
      </c>
      <c r="C42" s="639" t="s">
        <v>131</v>
      </c>
      <c r="D42" s="639"/>
      <c r="E42" s="639"/>
      <c r="F42" s="639"/>
      <c r="G42" s="639"/>
      <c r="H42" s="91" t="s">
        <v>64</v>
      </c>
      <c r="I42" s="91" t="s">
        <v>27</v>
      </c>
    </row>
    <row r="43" spans="2:10" s="100" customFormat="1" ht="17.25" customHeight="1" x14ac:dyDescent="0.25">
      <c r="B43" s="58" t="s">
        <v>6</v>
      </c>
      <c r="C43" s="487" t="s">
        <v>51</v>
      </c>
      <c r="D43" s="487"/>
      <c r="E43" s="487"/>
      <c r="F43" s="487"/>
      <c r="G43" s="487"/>
      <c r="H43" s="104">
        <f>'TABELA APOIO'!H51</f>
        <v>0</v>
      </c>
      <c r="I43" s="95">
        <f>$I$29*H43</f>
        <v>0</v>
      </c>
    </row>
    <row r="44" spans="2:10" s="100" customFormat="1" ht="17.25" customHeight="1" x14ac:dyDescent="0.25">
      <c r="B44" s="58" t="s">
        <v>0</v>
      </c>
      <c r="C44" s="487" t="s">
        <v>52</v>
      </c>
      <c r="D44" s="487"/>
      <c r="E44" s="487"/>
      <c r="F44" s="487"/>
      <c r="G44" s="487"/>
      <c r="H44" s="104">
        <f>'TABELA APOIO'!H52</f>
        <v>0</v>
      </c>
      <c r="I44" s="95">
        <f t="shared" ref="I44:I50" si="0">$I$29*H44</f>
        <v>0</v>
      </c>
    </row>
    <row r="45" spans="2:10" s="100" customFormat="1" ht="17.25" customHeight="1" x14ac:dyDescent="0.25">
      <c r="B45" s="58" t="s">
        <v>1</v>
      </c>
      <c r="C45" s="487" t="s">
        <v>53</v>
      </c>
      <c r="D45" s="487"/>
      <c r="E45" s="487"/>
      <c r="F45" s="487"/>
      <c r="G45" s="487"/>
      <c r="H45" s="104">
        <f>'TABELA APOIO'!H53</f>
        <v>0</v>
      </c>
      <c r="I45" s="95">
        <f t="shared" si="0"/>
        <v>0</v>
      </c>
    </row>
    <row r="46" spans="2:10" s="100" customFormat="1" ht="17.25" customHeight="1" x14ac:dyDescent="0.25">
      <c r="B46" s="58" t="s">
        <v>7</v>
      </c>
      <c r="C46" s="487" t="s">
        <v>61</v>
      </c>
      <c r="D46" s="487"/>
      <c r="E46" s="487"/>
      <c r="F46" s="487"/>
      <c r="G46" s="487"/>
      <c r="H46" s="104">
        <f>'TABELA APOIO'!H54</f>
        <v>0</v>
      </c>
      <c r="I46" s="95">
        <f t="shared" si="0"/>
        <v>0</v>
      </c>
    </row>
    <row r="47" spans="2:10" s="100" customFormat="1" ht="17.25" customHeight="1" x14ac:dyDescent="0.25">
      <c r="B47" s="58" t="s">
        <v>2</v>
      </c>
      <c r="C47" s="487" t="s">
        <v>62</v>
      </c>
      <c r="D47" s="487"/>
      <c r="E47" s="487"/>
      <c r="F47" s="487"/>
      <c r="G47" s="487"/>
      <c r="H47" s="104">
        <f>'TABELA APOIO'!H55</f>
        <v>0</v>
      </c>
      <c r="I47" s="95">
        <f t="shared" si="0"/>
        <v>0</v>
      </c>
    </row>
    <row r="48" spans="2:10" s="100" customFormat="1" ht="17.25" customHeight="1" x14ac:dyDescent="0.25">
      <c r="B48" s="58" t="s">
        <v>8</v>
      </c>
      <c r="C48" s="487" t="s">
        <v>14</v>
      </c>
      <c r="D48" s="487"/>
      <c r="E48" s="487"/>
      <c r="F48" s="487"/>
      <c r="G48" s="487"/>
      <c r="H48" s="104">
        <f>'TABELA APOIO'!H56</f>
        <v>0</v>
      </c>
      <c r="I48" s="95">
        <f t="shared" si="0"/>
        <v>0</v>
      </c>
    </row>
    <row r="49" spans="2:9" s="100" customFormat="1" ht="17.25" customHeight="1" x14ac:dyDescent="0.25">
      <c r="B49" s="58" t="s">
        <v>9</v>
      </c>
      <c r="C49" s="487" t="s">
        <v>12</v>
      </c>
      <c r="D49" s="487"/>
      <c r="E49" s="487"/>
      <c r="F49" s="487"/>
      <c r="G49" s="487"/>
      <c r="H49" s="104">
        <f>'TABELA APOIO'!H57</f>
        <v>0</v>
      </c>
      <c r="I49" s="95">
        <f t="shared" si="0"/>
        <v>0</v>
      </c>
    </row>
    <row r="50" spans="2:9" s="100" customFormat="1" ht="17.25" customHeight="1" x14ac:dyDescent="0.25">
      <c r="B50" s="58" t="s">
        <v>10</v>
      </c>
      <c r="C50" s="487" t="s">
        <v>13</v>
      </c>
      <c r="D50" s="487"/>
      <c r="E50" s="487"/>
      <c r="F50" s="487"/>
      <c r="G50" s="487"/>
      <c r="H50" s="104">
        <f>'TABELA APOIO'!H58</f>
        <v>0</v>
      </c>
      <c r="I50" s="95">
        <f t="shared" si="0"/>
        <v>0</v>
      </c>
    </row>
    <row r="51" spans="2:9" s="100" customFormat="1" ht="18" customHeight="1" x14ac:dyDescent="0.25">
      <c r="B51" s="647" t="s">
        <v>137</v>
      </c>
      <c r="C51" s="647" t="s">
        <v>15</v>
      </c>
      <c r="D51" s="647"/>
      <c r="E51" s="647"/>
      <c r="F51" s="647"/>
      <c r="G51" s="647"/>
      <c r="H51" s="105">
        <f>SUM(H43:H50)</f>
        <v>0</v>
      </c>
      <c r="I51" s="103">
        <f>SUM(I43:I50)</f>
        <v>0</v>
      </c>
    </row>
    <row r="52" spans="2:9" s="100" customFormat="1" ht="14.25" customHeight="1" x14ac:dyDescent="0.25">
      <c r="B52" s="99"/>
      <c r="C52" s="99"/>
      <c r="D52" s="99"/>
      <c r="E52" s="99"/>
      <c r="F52" s="99"/>
      <c r="G52" s="99"/>
      <c r="H52" s="99"/>
      <c r="I52" s="99"/>
    </row>
    <row r="53" spans="2:9" s="100" customFormat="1" ht="18.75" customHeight="1" x14ac:dyDescent="0.25">
      <c r="B53" s="648" t="s">
        <v>109</v>
      </c>
      <c r="C53" s="648"/>
      <c r="D53" s="648"/>
      <c r="E53" s="648"/>
      <c r="F53" s="648"/>
      <c r="G53" s="648"/>
      <c r="H53" s="648"/>
      <c r="I53" s="648"/>
    </row>
    <row r="54" spans="2:9" x14ac:dyDescent="0.25">
      <c r="B54" s="16" t="s">
        <v>129</v>
      </c>
      <c r="C54" s="639" t="s">
        <v>131</v>
      </c>
      <c r="D54" s="639"/>
      <c r="E54" s="639"/>
      <c r="F54" s="639"/>
      <c r="G54" s="639"/>
      <c r="H54" s="91" t="s">
        <v>26</v>
      </c>
      <c r="I54" s="91" t="s">
        <v>27</v>
      </c>
    </row>
    <row r="55" spans="2:9" ht="16.5" customHeight="1" x14ac:dyDescent="0.25">
      <c r="B55" s="58" t="s">
        <v>6</v>
      </c>
      <c r="C55" s="487" t="s">
        <v>127</v>
      </c>
      <c r="D55" s="487"/>
      <c r="E55" s="487"/>
      <c r="F55" s="487"/>
      <c r="G55" s="487"/>
      <c r="H55" s="656" t="s">
        <v>272</v>
      </c>
      <c r="I55" s="95">
        <f>BENEFÍCIOS!E48</f>
        <v>0</v>
      </c>
    </row>
    <row r="56" spans="2:9" ht="16.5" customHeight="1" x14ac:dyDescent="0.25">
      <c r="B56" s="58" t="s">
        <v>0</v>
      </c>
      <c r="C56" s="487" t="s">
        <v>385</v>
      </c>
      <c r="D56" s="487"/>
      <c r="E56" s="487"/>
      <c r="F56" s="487"/>
      <c r="G56" s="487"/>
      <c r="H56" s="657"/>
      <c r="I56" s="95">
        <f>BENEFÍCIOS!F48</f>
        <v>0</v>
      </c>
    </row>
    <row r="57" spans="2:9" ht="16.5" customHeight="1" x14ac:dyDescent="0.25">
      <c r="B57" s="58" t="s">
        <v>1</v>
      </c>
      <c r="C57" s="487" t="s">
        <v>128</v>
      </c>
      <c r="D57" s="487"/>
      <c r="E57" s="487"/>
      <c r="F57" s="487"/>
      <c r="G57" s="487"/>
      <c r="H57" s="657"/>
      <c r="I57" s="95">
        <f>BENEFÍCIOS!G48</f>
        <v>0</v>
      </c>
    </row>
    <row r="58" spans="2:9" ht="16.5" customHeight="1" x14ac:dyDescent="0.25">
      <c r="B58" s="58" t="s">
        <v>7</v>
      </c>
      <c r="C58" s="561" t="s">
        <v>338</v>
      </c>
      <c r="D58" s="646"/>
      <c r="E58" s="646"/>
      <c r="F58" s="646"/>
      <c r="G58" s="562"/>
      <c r="H58" s="657"/>
      <c r="I58" s="95">
        <f>BENEFÍCIOS!H48</f>
        <v>0</v>
      </c>
    </row>
    <row r="59" spans="2:9" ht="16.5" customHeight="1" x14ac:dyDescent="0.25">
      <c r="B59" s="58" t="s">
        <v>2</v>
      </c>
      <c r="C59" s="561" t="s">
        <v>211</v>
      </c>
      <c r="D59" s="646"/>
      <c r="E59" s="646"/>
      <c r="F59" s="646"/>
      <c r="G59" s="562"/>
      <c r="H59" s="657"/>
      <c r="I59" s="95">
        <f>BENEFÍCIOS!I48</f>
        <v>0</v>
      </c>
    </row>
    <row r="60" spans="2:9" x14ac:dyDescent="0.25">
      <c r="B60" s="655" t="s">
        <v>54</v>
      </c>
      <c r="C60" s="655"/>
      <c r="D60" s="655"/>
      <c r="E60" s="655"/>
      <c r="F60" s="655"/>
      <c r="G60" s="655"/>
      <c r="H60" s="655"/>
      <c r="I60" s="103">
        <f>SUM(I55:I59)</f>
        <v>0</v>
      </c>
    </row>
    <row r="62" spans="2:9" ht="15.75" x14ac:dyDescent="0.25">
      <c r="B62" s="645" t="s">
        <v>130</v>
      </c>
      <c r="C62" s="645"/>
      <c r="D62" s="645"/>
      <c r="E62" s="645"/>
      <c r="F62" s="645"/>
      <c r="G62" s="645"/>
      <c r="H62" s="645"/>
      <c r="I62" s="645"/>
    </row>
    <row r="63" spans="2:9" x14ac:dyDescent="0.25">
      <c r="B63" s="16"/>
      <c r="C63" s="638" t="s">
        <v>131</v>
      </c>
      <c r="D63" s="638"/>
      <c r="E63" s="638"/>
      <c r="F63" s="638"/>
      <c r="G63" s="638"/>
      <c r="H63" s="638"/>
      <c r="I63" s="91" t="s">
        <v>27</v>
      </c>
    </row>
    <row r="64" spans="2:9" x14ac:dyDescent="0.25">
      <c r="B64" s="58" t="s">
        <v>105</v>
      </c>
      <c r="C64" s="487" t="s">
        <v>106</v>
      </c>
      <c r="D64" s="487"/>
      <c r="E64" s="487"/>
      <c r="F64" s="487"/>
      <c r="G64" s="487"/>
      <c r="H64" s="487"/>
      <c r="I64" s="95">
        <f>I39</f>
        <v>0</v>
      </c>
    </row>
    <row r="65" spans="2:9" ht="27.75" customHeight="1" x14ac:dyDescent="0.25">
      <c r="B65" s="58" t="s">
        <v>108</v>
      </c>
      <c r="C65" s="494" t="s">
        <v>132</v>
      </c>
      <c r="D65" s="494"/>
      <c r="E65" s="494"/>
      <c r="F65" s="494"/>
      <c r="G65" s="494"/>
      <c r="H65" s="494"/>
      <c r="I65" s="95">
        <f>I51</f>
        <v>0</v>
      </c>
    </row>
    <row r="66" spans="2:9" x14ac:dyDescent="0.25">
      <c r="B66" s="58" t="s">
        <v>129</v>
      </c>
      <c r="C66" s="487" t="s">
        <v>133</v>
      </c>
      <c r="D66" s="487"/>
      <c r="E66" s="487"/>
      <c r="F66" s="487"/>
      <c r="G66" s="487"/>
      <c r="H66" s="487"/>
      <c r="I66" s="95">
        <f>I60</f>
        <v>0</v>
      </c>
    </row>
    <row r="67" spans="2:9" ht="15" customHeight="1" x14ac:dyDescent="0.25">
      <c r="B67" s="627" t="s">
        <v>138</v>
      </c>
      <c r="C67" s="627"/>
      <c r="D67" s="627"/>
      <c r="E67" s="627"/>
      <c r="F67" s="627"/>
      <c r="G67" s="627"/>
      <c r="H67" s="627"/>
      <c r="I67" s="106">
        <f>SUM(I64:I66)</f>
        <v>0</v>
      </c>
    </row>
    <row r="70" spans="2:9" ht="15.75" x14ac:dyDescent="0.25">
      <c r="B70" s="637" t="s">
        <v>135</v>
      </c>
      <c r="C70" s="637"/>
      <c r="D70" s="637"/>
      <c r="E70" s="637"/>
      <c r="F70" s="637"/>
      <c r="G70" s="637"/>
      <c r="H70" s="637"/>
      <c r="I70" s="637"/>
    </row>
    <row r="72" spans="2:9" ht="15" customHeight="1" x14ac:dyDescent="0.25">
      <c r="B72" s="16">
        <v>3</v>
      </c>
      <c r="C72" s="639" t="s">
        <v>131</v>
      </c>
      <c r="D72" s="639"/>
      <c r="E72" s="639"/>
      <c r="F72" s="639"/>
      <c r="G72" s="639"/>
      <c r="H72" s="91" t="s">
        <v>64</v>
      </c>
      <c r="I72" s="91" t="s">
        <v>27</v>
      </c>
    </row>
    <row r="73" spans="2:9" ht="15" customHeight="1" x14ac:dyDescent="0.25">
      <c r="B73" s="94" t="s">
        <v>6</v>
      </c>
      <c r="C73" s="487" t="s">
        <v>18</v>
      </c>
      <c r="D73" s="487"/>
      <c r="E73" s="487"/>
      <c r="F73" s="487"/>
      <c r="G73" s="487"/>
      <c r="H73" s="108">
        <f>'TABELA APOIO'!J70</f>
        <v>0</v>
      </c>
      <c r="I73" s="78">
        <f>$I$29*H73</f>
        <v>0</v>
      </c>
    </row>
    <row r="74" spans="2:9" ht="15" customHeight="1" x14ac:dyDescent="0.25">
      <c r="B74" s="58" t="s">
        <v>0</v>
      </c>
      <c r="C74" s="487" t="s">
        <v>24</v>
      </c>
      <c r="D74" s="487"/>
      <c r="E74" s="487"/>
      <c r="F74" s="487"/>
      <c r="G74" s="487"/>
      <c r="H74" s="60">
        <f>'TABELA APOIO'!J71</f>
        <v>0</v>
      </c>
      <c r="I74" s="95">
        <f>$I$29*H74</f>
        <v>0</v>
      </c>
    </row>
    <row r="75" spans="2:9" ht="15" customHeight="1" x14ac:dyDescent="0.25">
      <c r="B75" s="58" t="s">
        <v>1</v>
      </c>
      <c r="C75" s="487" t="s">
        <v>55</v>
      </c>
      <c r="D75" s="487"/>
      <c r="E75" s="487"/>
      <c r="F75" s="487"/>
      <c r="G75" s="487"/>
      <c r="H75" s="60">
        <f>'TABELA APOIO'!J72</f>
        <v>0</v>
      </c>
      <c r="I75" s="95">
        <f>$I$29*H75</f>
        <v>0</v>
      </c>
    </row>
    <row r="76" spans="2:9" ht="15" customHeight="1" x14ac:dyDescent="0.25">
      <c r="B76" s="58" t="s">
        <v>7</v>
      </c>
      <c r="C76" s="487" t="s">
        <v>149</v>
      </c>
      <c r="D76" s="487"/>
      <c r="E76" s="487"/>
      <c r="F76" s="487"/>
      <c r="G76" s="487"/>
      <c r="H76" s="60">
        <f>'TABELA APOIO'!J73</f>
        <v>0</v>
      </c>
      <c r="I76" s="95">
        <f>$I$29*H76</f>
        <v>0</v>
      </c>
    </row>
    <row r="77" spans="2:9" ht="15" customHeight="1" x14ac:dyDescent="0.25">
      <c r="B77" s="58" t="s">
        <v>2</v>
      </c>
      <c r="C77" s="503" t="s">
        <v>63</v>
      </c>
      <c r="D77" s="494"/>
      <c r="E77" s="494"/>
      <c r="F77" s="494"/>
      <c r="G77" s="494"/>
      <c r="H77" s="60">
        <f>'TABELA APOIO'!J74</f>
        <v>0.04</v>
      </c>
      <c r="I77" s="95">
        <f>$I$29*H77</f>
        <v>0</v>
      </c>
    </row>
    <row r="78" spans="2:9" ht="15" customHeight="1" x14ac:dyDescent="0.25">
      <c r="B78" s="627" t="s">
        <v>19</v>
      </c>
      <c r="C78" s="627"/>
      <c r="D78" s="627"/>
      <c r="E78" s="627"/>
      <c r="F78" s="627"/>
      <c r="G78" s="627"/>
      <c r="H78" s="627"/>
      <c r="I78" s="106">
        <f>SUM(I73:I77)</f>
        <v>0</v>
      </c>
    </row>
    <row r="79" spans="2:9" ht="15" customHeight="1" x14ac:dyDescent="0.25"/>
    <row r="80" spans="2:9" ht="15" customHeight="1" x14ac:dyDescent="0.25"/>
    <row r="81" spans="2:10" ht="15.75" x14ac:dyDescent="0.25">
      <c r="B81" s="637" t="s">
        <v>141</v>
      </c>
      <c r="C81" s="637"/>
      <c r="D81" s="637"/>
      <c r="E81" s="637"/>
      <c r="F81" s="637"/>
      <c r="G81" s="637"/>
      <c r="H81" s="637"/>
      <c r="I81" s="637"/>
    </row>
    <row r="82" spans="2:10" ht="15.75" x14ac:dyDescent="0.25">
      <c r="B82" s="66"/>
      <c r="C82" s="66"/>
      <c r="D82" s="66"/>
      <c r="E82" s="66"/>
      <c r="F82" s="66"/>
      <c r="G82" s="66"/>
      <c r="H82" s="66"/>
      <c r="I82" s="66"/>
    </row>
    <row r="83" spans="2:10" x14ac:dyDescent="0.25">
      <c r="B83" s="648" t="s">
        <v>142</v>
      </c>
      <c r="C83" s="648"/>
      <c r="D83" s="648"/>
      <c r="E83" s="648"/>
      <c r="F83" s="648"/>
      <c r="G83" s="648"/>
      <c r="H83" s="648"/>
      <c r="I83" s="648"/>
    </row>
    <row r="84" spans="2:10" x14ac:dyDescent="0.25">
      <c r="B84" s="16" t="s">
        <v>11</v>
      </c>
      <c r="C84" s="639" t="s">
        <v>131</v>
      </c>
      <c r="D84" s="639"/>
      <c r="E84" s="639"/>
      <c r="F84" s="639"/>
      <c r="G84" s="639"/>
      <c r="H84" s="91" t="s">
        <v>64</v>
      </c>
      <c r="I84" s="91" t="s">
        <v>27</v>
      </c>
    </row>
    <row r="85" spans="2:10" x14ac:dyDescent="0.25">
      <c r="B85" s="94" t="s">
        <v>6</v>
      </c>
      <c r="C85" s="641" t="s">
        <v>357</v>
      </c>
      <c r="D85" s="641"/>
      <c r="E85" s="641"/>
      <c r="F85" s="641"/>
      <c r="G85" s="641"/>
      <c r="H85" s="652" t="s">
        <v>273</v>
      </c>
      <c r="I85" s="95">
        <f>'TABELA APOIO'!J84</f>
        <v>0</v>
      </c>
    </row>
    <row r="86" spans="2:10" x14ac:dyDescent="0.25">
      <c r="B86" s="94" t="s">
        <v>0</v>
      </c>
      <c r="C86" s="641" t="s">
        <v>274</v>
      </c>
      <c r="D86" s="641"/>
      <c r="E86" s="641"/>
      <c r="F86" s="641"/>
      <c r="G86" s="641"/>
      <c r="H86" s="653"/>
      <c r="I86" s="95">
        <f>'TABELA APOIO'!J85</f>
        <v>0</v>
      </c>
    </row>
    <row r="87" spans="2:10" ht="14.25" customHeight="1" x14ac:dyDescent="0.25">
      <c r="B87" s="94" t="s">
        <v>1</v>
      </c>
      <c r="C87" s="649" t="s">
        <v>157</v>
      </c>
      <c r="D87" s="650"/>
      <c r="E87" s="650"/>
      <c r="F87" s="650"/>
      <c r="G87" s="651"/>
      <c r="H87" s="653"/>
      <c r="I87" s="95">
        <f>'TABELA APOIO'!J86</f>
        <v>0</v>
      </c>
    </row>
    <row r="88" spans="2:10" ht="14.25" customHeight="1" x14ac:dyDescent="0.25">
      <c r="B88" s="94" t="s">
        <v>7</v>
      </c>
      <c r="C88" s="561" t="s">
        <v>17</v>
      </c>
      <c r="D88" s="646"/>
      <c r="E88" s="646"/>
      <c r="F88" s="646"/>
      <c r="G88" s="562"/>
      <c r="H88" s="653"/>
      <c r="I88" s="95">
        <f>'TABELA APOIO'!J87</f>
        <v>0</v>
      </c>
    </row>
    <row r="89" spans="2:10" x14ac:dyDescent="0.25">
      <c r="B89" s="58" t="s">
        <v>2</v>
      </c>
      <c r="C89" s="561" t="s">
        <v>56</v>
      </c>
      <c r="D89" s="646"/>
      <c r="E89" s="646"/>
      <c r="F89" s="646"/>
      <c r="G89" s="562"/>
      <c r="H89" s="653"/>
      <c r="I89" s="95">
        <f>'TABELA APOIO'!J88</f>
        <v>0</v>
      </c>
    </row>
    <row r="90" spans="2:10" x14ac:dyDescent="0.25">
      <c r="B90" s="58" t="s">
        <v>8</v>
      </c>
      <c r="C90" s="487" t="s">
        <v>158</v>
      </c>
      <c r="D90" s="487"/>
      <c r="E90" s="487"/>
      <c r="F90" s="487"/>
      <c r="G90" s="487"/>
      <c r="H90" s="654"/>
      <c r="I90" s="95">
        <f>'TABELA APOIO'!J89</f>
        <v>0</v>
      </c>
    </row>
    <row r="91" spans="2:10" ht="18" customHeight="1" x14ac:dyDescent="0.25">
      <c r="B91" s="647" t="s">
        <v>146</v>
      </c>
      <c r="C91" s="647" t="s">
        <v>15</v>
      </c>
      <c r="D91" s="647"/>
      <c r="E91" s="647"/>
      <c r="F91" s="647"/>
      <c r="G91" s="647"/>
      <c r="H91" s="110"/>
      <c r="I91" s="103">
        <f>I85+I86+I87+I88+I89+I90</f>
        <v>0</v>
      </c>
    </row>
    <row r="93" spans="2:10" x14ac:dyDescent="0.25">
      <c r="B93" s="648" t="s">
        <v>143</v>
      </c>
      <c r="C93" s="648"/>
      <c r="D93" s="648"/>
      <c r="E93" s="648"/>
      <c r="F93" s="648"/>
      <c r="G93" s="648"/>
      <c r="H93" s="648"/>
      <c r="I93" s="648"/>
    </row>
    <row r="94" spans="2:10" x14ac:dyDescent="0.25">
      <c r="B94" s="16" t="s">
        <v>16</v>
      </c>
      <c r="C94" s="639" t="s">
        <v>131</v>
      </c>
      <c r="D94" s="639"/>
      <c r="E94" s="639"/>
      <c r="F94" s="639"/>
      <c r="G94" s="639"/>
      <c r="H94" s="91" t="s">
        <v>64</v>
      </c>
      <c r="I94" s="91" t="s">
        <v>27</v>
      </c>
    </row>
    <row r="95" spans="2:10" x14ac:dyDescent="0.25">
      <c r="B95" s="94" t="s">
        <v>6</v>
      </c>
      <c r="C95" s="641" t="s">
        <v>148</v>
      </c>
      <c r="D95" s="641"/>
      <c r="E95" s="641"/>
      <c r="F95" s="641"/>
      <c r="G95" s="641"/>
      <c r="H95" s="109" t="s">
        <v>40</v>
      </c>
      <c r="I95" s="95">
        <v>0</v>
      </c>
      <c r="J95" s="44"/>
    </row>
    <row r="96" spans="2:10" ht="14.25" customHeight="1" x14ac:dyDescent="0.25">
      <c r="B96" s="642" t="s">
        <v>147</v>
      </c>
      <c r="C96" s="643"/>
      <c r="D96" s="643"/>
      <c r="E96" s="643"/>
      <c r="F96" s="643"/>
      <c r="G96" s="644"/>
      <c r="H96" s="110">
        <f>SUM(H94:H95)</f>
        <v>0</v>
      </c>
      <c r="I96" s="103">
        <f>SUM(I95)</f>
        <v>0</v>
      </c>
    </row>
    <row r="98" spans="2:9" ht="15.75" x14ac:dyDescent="0.25">
      <c r="B98" s="645" t="s">
        <v>145</v>
      </c>
      <c r="C98" s="645"/>
      <c r="D98" s="645"/>
      <c r="E98" s="645"/>
      <c r="F98" s="645"/>
      <c r="G98" s="645"/>
      <c r="H98" s="645"/>
      <c r="I98" s="645"/>
    </row>
    <row r="99" spans="2:9" x14ac:dyDescent="0.25">
      <c r="B99" s="16"/>
      <c r="C99" s="638" t="s">
        <v>131</v>
      </c>
      <c r="D99" s="638"/>
      <c r="E99" s="638"/>
      <c r="F99" s="638"/>
      <c r="G99" s="638"/>
      <c r="H99" s="638"/>
      <c r="I99" s="91" t="s">
        <v>27</v>
      </c>
    </row>
    <row r="100" spans="2:9" x14ac:dyDescent="0.25">
      <c r="B100" s="58" t="s">
        <v>11</v>
      </c>
      <c r="C100" s="487" t="s">
        <v>155</v>
      </c>
      <c r="D100" s="487"/>
      <c r="E100" s="487"/>
      <c r="F100" s="487"/>
      <c r="G100" s="487"/>
      <c r="H100" s="487"/>
      <c r="I100" s="95">
        <f>I91</f>
        <v>0</v>
      </c>
    </row>
    <row r="101" spans="2:9" x14ac:dyDescent="0.25">
      <c r="B101" s="58" t="s">
        <v>16</v>
      </c>
      <c r="C101" s="494" t="s">
        <v>148</v>
      </c>
      <c r="D101" s="494"/>
      <c r="E101" s="494"/>
      <c r="F101" s="494"/>
      <c r="G101" s="494"/>
      <c r="H101" s="494"/>
      <c r="I101" s="95">
        <f>I96</f>
        <v>0</v>
      </c>
    </row>
    <row r="102" spans="2:9" x14ac:dyDescent="0.25">
      <c r="B102" s="627" t="s">
        <v>144</v>
      </c>
      <c r="C102" s="627"/>
      <c r="D102" s="627"/>
      <c r="E102" s="627"/>
      <c r="F102" s="627"/>
      <c r="G102" s="627"/>
      <c r="H102" s="627"/>
      <c r="I102" s="106">
        <f>SUM(I100:I101)</f>
        <v>0</v>
      </c>
    </row>
    <row r="103" spans="2:9" ht="15" customHeight="1" x14ac:dyDescent="0.25"/>
    <row r="104" spans="2:9" ht="15" customHeight="1" x14ac:dyDescent="0.25"/>
    <row r="105" spans="2:9" ht="15.75" x14ac:dyDescent="0.25">
      <c r="B105" s="637" t="s">
        <v>161</v>
      </c>
      <c r="C105" s="637"/>
      <c r="D105" s="637"/>
      <c r="E105" s="637"/>
      <c r="F105" s="637"/>
      <c r="G105" s="637"/>
      <c r="H105" s="637"/>
      <c r="I105" s="637"/>
    </row>
    <row r="107" spans="2:9" ht="15" customHeight="1" x14ac:dyDescent="0.25">
      <c r="B107" s="16">
        <v>5</v>
      </c>
      <c r="C107" s="639" t="s">
        <v>131</v>
      </c>
      <c r="D107" s="639"/>
      <c r="E107" s="639"/>
      <c r="F107" s="639"/>
      <c r="G107" s="639"/>
      <c r="H107" s="43" t="s">
        <v>26</v>
      </c>
      <c r="I107" s="107" t="s">
        <v>27</v>
      </c>
    </row>
    <row r="108" spans="2:9" ht="15.95" customHeight="1" x14ac:dyDescent="0.25">
      <c r="B108" s="94" t="s">
        <v>6</v>
      </c>
      <c r="C108" s="636" t="s">
        <v>420</v>
      </c>
      <c r="D108" s="640"/>
      <c r="E108" s="640"/>
      <c r="F108" s="640"/>
      <c r="G108" s="640"/>
      <c r="H108" s="94" t="s">
        <v>418</v>
      </c>
      <c r="I108" s="78">
        <f>INSUMOS!K32</f>
        <v>0</v>
      </c>
    </row>
    <row r="109" spans="2:9" ht="15.95" customHeight="1" x14ac:dyDescent="0.25">
      <c r="B109" s="369" t="s">
        <v>0</v>
      </c>
      <c r="C109" s="636" t="s">
        <v>415</v>
      </c>
      <c r="D109" s="640"/>
      <c r="E109" s="640"/>
      <c r="F109" s="640"/>
      <c r="G109" s="640"/>
      <c r="H109" s="369" t="s">
        <v>418</v>
      </c>
      <c r="I109" s="78">
        <f>INSUMOS!L40</f>
        <v>0</v>
      </c>
    </row>
    <row r="110" spans="2:9" ht="15.75" customHeight="1" x14ac:dyDescent="0.25">
      <c r="B110" s="627" t="s">
        <v>160</v>
      </c>
      <c r="C110" s="627"/>
      <c r="D110" s="627"/>
      <c r="E110" s="627"/>
      <c r="F110" s="627"/>
      <c r="G110" s="627"/>
      <c r="H110" s="627"/>
      <c r="I110" s="106">
        <f>SUM(I108:I109)</f>
        <v>0</v>
      </c>
    </row>
    <row r="111" spans="2:9" ht="15" customHeight="1" x14ac:dyDescent="0.25">
      <c r="B111" s="37"/>
      <c r="C111" s="37"/>
      <c r="D111" s="37"/>
      <c r="E111" s="37"/>
      <c r="F111" s="37"/>
      <c r="G111" s="37"/>
      <c r="H111" s="37"/>
      <c r="I111" s="111"/>
    </row>
    <row r="112" spans="2:9" ht="15" customHeight="1" x14ac:dyDescent="0.25">
      <c r="B112" s="37"/>
      <c r="C112" s="37"/>
      <c r="D112" s="37"/>
      <c r="E112" s="37"/>
      <c r="F112" s="37"/>
      <c r="G112" s="37"/>
      <c r="H112" s="37"/>
      <c r="I112" s="111"/>
    </row>
    <row r="113" spans="2:10" ht="15" customHeight="1" x14ac:dyDescent="0.25">
      <c r="B113" s="637" t="s">
        <v>266</v>
      </c>
      <c r="C113" s="637"/>
      <c r="D113" s="637"/>
      <c r="E113" s="637"/>
      <c r="F113" s="637"/>
      <c r="G113" s="637"/>
      <c r="H113" s="637"/>
      <c r="I113" s="637"/>
    </row>
    <row r="114" spans="2:10" ht="15.75" x14ac:dyDescent="0.25">
      <c r="B114" s="66"/>
      <c r="C114" s="66"/>
      <c r="D114" s="66"/>
      <c r="E114" s="66"/>
      <c r="F114" s="66"/>
      <c r="G114" s="66"/>
      <c r="H114" s="66"/>
      <c r="I114" s="66"/>
    </row>
    <row r="115" spans="2:10" ht="15" customHeight="1" x14ac:dyDescent="0.25">
      <c r="B115" s="16"/>
      <c r="C115" s="638" t="s">
        <v>131</v>
      </c>
      <c r="D115" s="638"/>
      <c r="E115" s="638"/>
      <c r="F115" s="638"/>
      <c r="G115" s="638"/>
      <c r="H115" s="638"/>
      <c r="I115" s="91" t="s">
        <v>27</v>
      </c>
    </row>
    <row r="116" spans="2:10" ht="15" customHeight="1" x14ac:dyDescent="0.25">
      <c r="B116" s="58" t="s">
        <v>6</v>
      </c>
      <c r="C116" s="487" t="s">
        <v>172</v>
      </c>
      <c r="D116" s="487"/>
      <c r="E116" s="487"/>
      <c r="F116" s="487"/>
      <c r="G116" s="487"/>
      <c r="H116" s="487"/>
      <c r="I116" s="95">
        <f>I29</f>
        <v>0</v>
      </c>
    </row>
    <row r="117" spans="2:10" ht="15" customHeight="1" x14ac:dyDescent="0.25">
      <c r="B117" s="58" t="s">
        <v>0</v>
      </c>
      <c r="C117" s="487" t="s">
        <v>173</v>
      </c>
      <c r="D117" s="487"/>
      <c r="E117" s="487"/>
      <c r="F117" s="487"/>
      <c r="G117" s="487"/>
      <c r="H117" s="487"/>
      <c r="I117" s="95">
        <f>I67</f>
        <v>0</v>
      </c>
    </row>
    <row r="118" spans="2:10" ht="15" customHeight="1" x14ac:dyDescent="0.25">
      <c r="B118" s="58" t="s">
        <v>1</v>
      </c>
      <c r="C118" s="487" t="s">
        <v>174</v>
      </c>
      <c r="D118" s="487"/>
      <c r="E118" s="487"/>
      <c r="F118" s="487"/>
      <c r="G118" s="487"/>
      <c r="H118" s="487"/>
      <c r="I118" s="95">
        <f>I78</f>
        <v>0</v>
      </c>
    </row>
    <row r="119" spans="2:10" ht="15" customHeight="1" x14ac:dyDescent="0.25">
      <c r="B119" s="58" t="s">
        <v>7</v>
      </c>
      <c r="C119" s="487" t="s">
        <v>175</v>
      </c>
      <c r="D119" s="487"/>
      <c r="E119" s="487"/>
      <c r="F119" s="487"/>
      <c r="G119" s="487"/>
      <c r="H119" s="487"/>
      <c r="I119" s="95">
        <f>I102</f>
        <v>0</v>
      </c>
    </row>
    <row r="120" spans="2:10" ht="15" customHeight="1" x14ac:dyDescent="0.25">
      <c r="B120" s="58" t="s">
        <v>2</v>
      </c>
      <c r="C120" s="487" t="s">
        <v>176</v>
      </c>
      <c r="D120" s="487"/>
      <c r="E120" s="487"/>
      <c r="F120" s="487"/>
      <c r="G120" s="487"/>
      <c r="H120" s="487"/>
      <c r="I120" s="95">
        <f>I110</f>
        <v>0</v>
      </c>
    </row>
    <row r="121" spans="2:10" ht="15" customHeight="1" x14ac:dyDescent="0.25">
      <c r="B121" s="627" t="s">
        <v>267</v>
      </c>
      <c r="C121" s="627"/>
      <c r="D121" s="627"/>
      <c r="E121" s="627"/>
      <c r="F121" s="627"/>
      <c r="G121" s="627"/>
      <c r="H121" s="627"/>
      <c r="I121" s="106">
        <f>SUM(I116:I120)</f>
        <v>0</v>
      </c>
    </row>
    <row r="122" spans="2:10" ht="15" customHeight="1" x14ac:dyDescent="0.25">
      <c r="B122" s="37"/>
      <c r="C122" s="37"/>
      <c r="D122" s="37"/>
      <c r="E122" s="37"/>
      <c r="F122" s="37"/>
      <c r="G122" s="37"/>
      <c r="H122" s="37"/>
      <c r="I122" s="111"/>
    </row>
    <row r="123" spans="2:10" ht="15" customHeight="1" x14ac:dyDescent="0.25">
      <c r="B123" s="37"/>
      <c r="C123" s="37"/>
      <c r="D123" s="37"/>
      <c r="E123" s="37"/>
      <c r="F123" s="37"/>
      <c r="G123" s="37"/>
      <c r="H123" s="37"/>
      <c r="I123" s="111"/>
    </row>
    <row r="124" spans="2:10" ht="15.75" customHeight="1" x14ac:dyDescent="0.25">
      <c r="B124" s="637" t="s">
        <v>162</v>
      </c>
      <c r="C124" s="637"/>
      <c r="D124" s="637"/>
      <c r="E124" s="637"/>
      <c r="F124" s="637"/>
      <c r="G124" s="637"/>
      <c r="H124" s="637"/>
      <c r="I124" s="637"/>
    </row>
    <row r="125" spans="2:10" x14ac:dyDescent="0.25">
      <c r="B125" s="37"/>
      <c r="C125" s="37"/>
      <c r="D125" s="37"/>
      <c r="E125" s="37"/>
      <c r="F125" s="37"/>
      <c r="G125" s="37"/>
      <c r="H125" s="37"/>
      <c r="I125" s="111"/>
    </row>
    <row r="126" spans="2:10" ht="15.75" customHeight="1" x14ac:dyDescent="0.25">
      <c r="B126" s="630" t="s">
        <v>131</v>
      </c>
      <c r="C126" s="630"/>
      <c r="D126" s="630"/>
      <c r="E126" s="630"/>
      <c r="F126" s="630"/>
      <c r="G126" s="630"/>
      <c r="H126" s="91" t="s">
        <v>64</v>
      </c>
      <c r="I126" s="91" t="s">
        <v>27</v>
      </c>
      <c r="J126" s="44"/>
    </row>
    <row r="127" spans="2:10" ht="15.75" customHeight="1" x14ac:dyDescent="0.25">
      <c r="B127" s="113" t="s">
        <v>6</v>
      </c>
      <c r="C127" s="630" t="s">
        <v>31</v>
      </c>
      <c r="D127" s="630"/>
      <c r="E127" s="630"/>
      <c r="F127" s="630"/>
      <c r="G127" s="630"/>
      <c r="H127" s="112">
        <f>'TABELA APOIO'!I107</f>
        <v>0</v>
      </c>
      <c r="I127" s="114">
        <f>I121*H127</f>
        <v>0</v>
      </c>
      <c r="J127" s="44"/>
    </row>
    <row r="128" spans="2:10" ht="15.75" customHeight="1" x14ac:dyDescent="0.25">
      <c r="B128" s="113" t="s">
        <v>0</v>
      </c>
      <c r="C128" s="630" t="s">
        <v>29</v>
      </c>
      <c r="D128" s="630"/>
      <c r="E128" s="630"/>
      <c r="F128" s="630"/>
      <c r="G128" s="630"/>
      <c r="H128" s="112">
        <f>'TABELA APOIO'!I108</f>
        <v>0</v>
      </c>
      <c r="I128" s="114">
        <f>(I121+I127)*H128</f>
        <v>0</v>
      </c>
      <c r="J128" s="44"/>
    </row>
    <row r="129" spans="2:10" ht="15.75" customHeight="1" x14ac:dyDescent="0.25">
      <c r="B129" s="115" t="s">
        <v>1</v>
      </c>
      <c r="C129" s="630" t="s">
        <v>32</v>
      </c>
      <c r="D129" s="630"/>
      <c r="E129" s="630"/>
      <c r="F129" s="630"/>
      <c r="G129" s="630"/>
      <c r="H129" s="112">
        <f>SUM(H130:H135)</f>
        <v>0</v>
      </c>
      <c r="I129" s="114">
        <f>$I$138*H129</f>
        <v>0</v>
      </c>
      <c r="J129" s="44"/>
    </row>
    <row r="130" spans="2:10" ht="15.75" customHeight="1" x14ac:dyDescent="0.25">
      <c r="B130" s="631" t="s">
        <v>30</v>
      </c>
      <c r="C130" s="632" t="s">
        <v>163</v>
      </c>
      <c r="D130" s="632"/>
      <c r="E130" s="632"/>
      <c r="F130" s="632"/>
      <c r="G130" s="632"/>
      <c r="H130" s="116"/>
      <c r="I130" s="117"/>
      <c r="J130" s="44"/>
    </row>
    <row r="131" spans="2:10" ht="15.75" customHeight="1" x14ac:dyDescent="0.25">
      <c r="B131" s="631"/>
      <c r="C131" s="118"/>
      <c r="D131" s="633" t="s">
        <v>164</v>
      </c>
      <c r="E131" s="634"/>
      <c r="F131" s="634"/>
      <c r="G131" s="635"/>
      <c r="H131" s="116">
        <f>'TABELA APOIO'!I110</f>
        <v>0</v>
      </c>
      <c r="I131" s="114">
        <f>$I$138*H131</f>
        <v>0</v>
      </c>
      <c r="J131" s="44"/>
    </row>
    <row r="132" spans="2:10" ht="15.75" customHeight="1" x14ac:dyDescent="0.25">
      <c r="B132" s="631"/>
      <c r="C132" s="118"/>
      <c r="D132" s="633" t="s">
        <v>165</v>
      </c>
      <c r="E132" s="634"/>
      <c r="F132" s="634"/>
      <c r="G132" s="635"/>
      <c r="H132" s="116">
        <f>'TABELA APOIO'!I111</f>
        <v>0</v>
      </c>
      <c r="I132" s="114">
        <f>$I$138*H132</f>
        <v>0</v>
      </c>
      <c r="J132" s="44"/>
    </row>
    <row r="133" spans="2:10" ht="15.75" customHeight="1" x14ac:dyDescent="0.25">
      <c r="B133" s="631"/>
      <c r="C133" s="632" t="s">
        <v>166</v>
      </c>
      <c r="D133" s="632"/>
      <c r="E133" s="632"/>
      <c r="F133" s="632"/>
      <c r="G133" s="632"/>
      <c r="H133" s="116">
        <f>'TABELA APOIO'!I112</f>
        <v>0</v>
      </c>
      <c r="I133" s="114">
        <f>$I$138*H133</f>
        <v>0</v>
      </c>
      <c r="J133" s="44"/>
    </row>
    <row r="134" spans="2:10" ht="15.75" customHeight="1" x14ac:dyDescent="0.25">
      <c r="B134" s="631"/>
      <c r="C134" s="636" t="s">
        <v>275</v>
      </c>
      <c r="D134" s="636"/>
      <c r="E134" s="636"/>
      <c r="F134" s="636"/>
      <c r="G134" s="636"/>
      <c r="H134" s="119">
        <f>'TABELA APOIO'!I113</f>
        <v>0</v>
      </c>
      <c r="I134" s="114">
        <f>$I$138*H134</f>
        <v>0</v>
      </c>
      <c r="J134" s="44"/>
    </row>
    <row r="135" spans="2:10" ht="15.75" customHeight="1" x14ac:dyDescent="0.25">
      <c r="B135" s="631"/>
      <c r="C135" s="632" t="s">
        <v>167</v>
      </c>
      <c r="D135" s="632"/>
      <c r="E135" s="632"/>
      <c r="F135" s="632"/>
      <c r="G135" s="632"/>
      <c r="H135" s="116">
        <f>'TABELA APOIO'!I114</f>
        <v>0</v>
      </c>
      <c r="I135" s="114">
        <f>$I$138*H135</f>
        <v>0</v>
      </c>
      <c r="J135" s="44"/>
    </row>
    <row r="136" spans="2:10" ht="15.75" customHeight="1" x14ac:dyDescent="0.25">
      <c r="B136" s="627" t="s">
        <v>268</v>
      </c>
      <c r="C136" s="627"/>
      <c r="D136" s="627"/>
      <c r="E136" s="627"/>
      <c r="F136" s="627"/>
      <c r="G136" s="627"/>
      <c r="H136" s="627"/>
      <c r="I136" s="106">
        <f>I127+I128+I129</f>
        <v>0</v>
      </c>
      <c r="J136" s="44"/>
    </row>
    <row r="137" spans="2:10" ht="15" customHeight="1" thickBot="1" x14ac:dyDescent="0.3">
      <c r="B137" s="120"/>
      <c r="C137" s="121"/>
      <c r="D137" s="121"/>
      <c r="E137" s="121"/>
      <c r="F137" s="121"/>
      <c r="G137" s="121"/>
      <c r="H137" s="122"/>
      <c r="I137" s="123"/>
      <c r="J137" s="44"/>
    </row>
    <row r="138" spans="2:10" ht="20.25" customHeight="1" thickBot="1" x14ac:dyDescent="0.3">
      <c r="B138" s="628" t="s">
        <v>177</v>
      </c>
      <c r="C138" s="629" t="s">
        <v>19</v>
      </c>
      <c r="D138" s="629"/>
      <c r="E138" s="629"/>
      <c r="F138" s="629"/>
      <c r="G138" s="629"/>
      <c r="H138" s="629"/>
      <c r="I138" s="151">
        <f>(I121+I127+I128)/(1-H129)</f>
        <v>0</v>
      </c>
      <c r="J138" s="101"/>
    </row>
  </sheetData>
  <sheetProtection algorithmName="SHA-512" hashValue="OkDG1qobfiqv2NjVQj5PZr2bPupZgAVWyb/fiz55awi/tTHz3AGF44A0d50YL1rNySe4xQJ7Iam2iXrsstys2g==" saltValue="Sn5nmV1Untockug/LwW9ng==" spinCount="100000" sheet="1" objects="1" scenarios="1"/>
  <mergeCells count="124">
    <mergeCell ref="B4:I4"/>
    <mergeCell ref="C109:G109"/>
    <mergeCell ref="B1:I1"/>
    <mergeCell ref="B2:I2"/>
    <mergeCell ref="B3:I3"/>
    <mergeCell ref="B7:I7"/>
    <mergeCell ref="B8:I8"/>
    <mergeCell ref="B12:G12"/>
    <mergeCell ref="H12:I12"/>
    <mergeCell ref="B14:G14"/>
    <mergeCell ref="H14:I14"/>
    <mergeCell ref="B6:I6"/>
    <mergeCell ref="B15:G15"/>
    <mergeCell ref="H15:I15"/>
    <mergeCell ref="B9:G9"/>
    <mergeCell ref="H9:I9"/>
    <mergeCell ref="B10:G10"/>
    <mergeCell ref="H10:I10"/>
    <mergeCell ref="B11:G11"/>
    <mergeCell ref="H11:I11"/>
    <mergeCell ref="B19:I19"/>
    <mergeCell ref="B20:I20"/>
    <mergeCell ref="C22:G22"/>
    <mergeCell ref="C23:G23"/>
    <mergeCell ref="C24:G24"/>
    <mergeCell ref="C25:G25"/>
    <mergeCell ref="B16:G16"/>
    <mergeCell ref="H16:I16"/>
    <mergeCell ref="B17:G17"/>
    <mergeCell ref="H17:I17"/>
    <mergeCell ref="B18:G18"/>
    <mergeCell ref="H18:I18"/>
    <mergeCell ref="C34:G34"/>
    <mergeCell ref="C35:G35"/>
    <mergeCell ref="C36:G36"/>
    <mergeCell ref="B37:G37"/>
    <mergeCell ref="C38:G38"/>
    <mergeCell ref="B39:H39"/>
    <mergeCell ref="C26:G26"/>
    <mergeCell ref="C27:G27"/>
    <mergeCell ref="C28:G28"/>
    <mergeCell ref="B29:H29"/>
    <mergeCell ref="B31:I31"/>
    <mergeCell ref="B33:I33"/>
    <mergeCell ref="C47:G47"/>
    <mergeCell ref="C48:G48"/>
    <mergeCell ref="C49:G49"/>
    <mergeCell ref="C50:G50"/>
    <mergeCell ref="B51:G51"/>
    <mergeCell ref="B53:I53"/>
    <mergeCell ref="B41:I41"/>
    <mergeCell ref="C42:G42"/>
    <mergeCell ref="C43:G43"/>
    <mergeCell ref="C44:G44"/>
    <mergeCell ref="C45:G45"/>
    <mergeCell ref="C46:G46"/>
    <mergeCell ref="B60:H60"/>
    <mergeCell ref="B62:I62"/>
    <mergeCell ref="C63:H63"/>
    <mergeCell ref="C64:H64"/>
    <mergeCell ref="C65:H65"/>
    <mergeCell ref="C66:H66"/>
    <mergeCell ref="C54:G54"/>
    <mergeCell ref="C55:G55"/>
    <mergeCell ref="C56:G56"/>
    <mergeCell ref="C57:G57"/>
    <mergeCell ref="C59:G59"/>
    <mergeCell ref="C58:G58"/>
    <mergeCell ref="H55:H59"/>
    <mergeCell ref="C76:G76"/>
    <mergeCell ref="C77:G77"/>
    <mergeCell ref="B78:H78"/>
    <mergeCell ref="B81:I81"/>
    <mergeCell ref="B83:I83"/>
    <mergeCell ref="C84:G84"/>
    <mergeCell ref="B67:H67"/>
    <mergeCell ref="B70:I70"/>
    <mergeCell ref="C72:G72"/>
    <mergeCell ref="C73:G73"/>
    <mergeCell ref="C74:G74"/>
    <mergeCell ref="C75:G75"/>
    <mergeCell ref="C88:G88"/>
    <mergeCell ref="C89:G89"/>
    <mergeCell ref="C90:G90"/>
    <mergeCell ref="B91:G91"/>
    <mergeCell ref="B93:I93"/>
    <mergeCell ref="C94:G94"/>
    <mergeCell ref="C85:G85"/>
    <mergeCell ref="C86:G86"/>
    <mergeCell ref="C87:G87"/>
    <mergeCell ref="H85:H90"/>
    <mergeCell ref="B102:H102"/>
    <mergeCell ref="B105:I105"/>
    <mergeCell ref="C107:G107"/>
    <mergeCell ref="C108:G108"/>
    <mergeCell ref="C95:G95"/>
    <mergeCell ref="B96:G96"/>
    <mergeCell ref="B98:I98"/>
    <mergeCell ref="C99:H99"/>
    <mergeCell ref="C100:H100"/>
    <mergeCell ref="C101:H101"/>
    <mergeCell ref="C118:H118"/>
    <mergeCell ref="C119:H119"/>
    <mergeCell ref="C120:H120"/>
    <mergeCell ref="B121:H121"/>
    <mergeCell ref="B124:I124"/>
    <mergeCell ref="B126:G126"/>
    <mergeCell ref="B110:H110"/>
    <mergeCell ref="B113:I113"/>
    <mergeCell ref="C115:H115"/>
    <mergeCell ref="C116:H116"/>
    <mergeCell ref="C117:H117"/>
    <mergeCell ref="B136:H136"/>
    <mergeCell ref="B138:H138"/>
    <mergeCell ref="C127:G127"/>
    <mergeCell ref="C128:G128"/>
    <mergeCell ref="C129:G129"/>
    <mergeCell ref="B130:B135"/>
    <mergeCell ref="C130:G130"/>
    <mergeCell ref="D131:G131"/>
    <mergeCell ref="D132:G132"/>
    <mergeCell ref="C133:G133"/>
    <mergeCell ref="C134:G134"/>
    <mergeCell ref="C135:G135"/>
  </mergeCells>
  <pageMargins left="0.51181102362204722" right="0.51181102362204722" top="0.78740157480314965" bottom="0.78740157480314965" header="0.31496062992125984" footer="0.31496062992125984"/>
  <pageSetup paperSize="9" scale="64" orientation="portrait" r:id="rId1"/>
  <headerFooter>
    <oddFooter>&amp;C&amp;A - Item 1 - Pr. El. 04/2023</oddFooter>
  </headerFooter>
  <rowBreaks count="1" manualBreakCount="1">
    <brk id="69" max="9" man="1"/>
  </rowBreaks>
  <ignoredErrors>
    <ignoredError sqref="H23" numberStoredAsText="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8</vt:i4>
      </vt:variant>
    </vt:vector>
  </HeadingPairs>
  <TitlesOfParts>
    <vt:vector size="16" baseType="lpstr">
      <vt:lpstr>ORIENTAÇÕES</vt:lpstr>
      <vt:lpstr>RESUMO</vt:lpstr>
      <vt:lpstr>RESUMO ANALÍTICO</vt:lpstr>
      <vt:lpstr>TABELA APOIO</vt:lpstr>
      <vt:lpstr>BENEFÍCIOS</vt:lpstr>
      <vt:lpstr>INSUMOS</vt:lpstr>
      <vt:lpstr>CUSTOS VARIÁVEIS</vt:lpstr>
      <vt:lpstr>MOTORISTA</vt:lpstr>
      <vt:lpstr>BENEFÍCIOS!Area_de_impressao</vt:lpstr>
      <vt:lpstr>'CUSTOS VARIÁVEIS'!Area_de_impressao</vt:lpstr>
      <vt:lpstr>INSUMOS!Area_de_impressao</vt:lpstr>
      <vt:lpstr>MOTORISTA!Area_de_impressao</vt:lpstr>
      <vt:lpstr>ORIENTAÇÕES!Area_de_impressao</vt:lpstr>
      <vt:lpstr>RESUMO!Area_de_impressao</vt:lpstr>
      <vt:lpstr>'RESUMO ANALÍTICO'!Area_de_impressao</vt:lpstr>
      <vt:lpstr>'TABELA APOIO'!Area_de_impressao</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evania</dc:creator>
  <cp:lastModifiedBy>Alessandra Barbosa Moro</cp:lastModifiedBy>
  <cp:lastPrinted>2023-05-09T14:32:40Z</cp:lastPrinted>
  <dcterms:created xsi:type="dcterms:W3CDTF">2011-06-30T11:07:35Z</dcterms:created>
  <dcterms:modified xsi:type="dcterms:W3CDTF">2023-05-09T14:33:52Z</dcterms:modified>
</cp:coreProperties>
</file>